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P  modèle CERFA" sheetId="1" r:id="rId4"/>
    <sheet name="60- Achats" sheetId="2" r:id="rId5"/>
    <sheet name="61 - Services extérieurs" sheetId="3" r:id="rId6"/>
    <sheet name="62 -Autres services extérieurs" sheetId="4" r:id="rId7"/>
    <sheet name="63 - Impôts et taxes" sheetId="5" r:id="rId8"/>
    <sheet name="64 - Frais de personnel" sheetId="6" r:id="rId9"/>
    <sheet name="65-66-67 Autres - charges finan" sheetId="7" r:id="rId10"/>
    <sheet name="68 - Amortissements" sheetId="8" r:id="rId11"/>
    <sheet name="86 Contributions volontaires" sheetId="9" r:id="rId12"/>
  </sheets>
</workbook>
</file>

<file path=xl/sharedStrings.xml><?xml version="1.0" encoding="utf-8"?>
<sst xmlns="http://schemas.openxmlformats.org/spreadsheetml/2006/main" uniqueCount="187">
  <si>
    <t>BUDGET PRÉVISIONNEL : PROJET XXX DU XX/XX/202X AU XX/XX/202X</t>
  </si>
  <si>
    <t>CHARGES</t>
  </si>
  <si>
    <t>PRODUITS</t>
  </si>
  <si>
    <t>DÉPENSES</t>
  </si>
  <si>
    <t>CODE</t>
  </si>
  <si>
    <t>MONTANT TOTAL</t>
  </si>
  <si>
    <t>%</t>
  </si>
  <si>
    <t>RESSOURCES</t>
  </si>
  <si>
    <t>MONTANT</t>
  </si>
  <si>
    <t>60 - Achats</t>
  </si>
  <si>
    <t>70 - Vente de marchandises, produits finis, prestations de services</t>
  </si>
  <si>
    <t>Prestations de services </t>
  </si>
  <si>
    <t>Achats de matières et fournitures</t>
  </si>
  <si>
    <t>74 - Subventions d'exploitation</t>
  </si>
  <si>
    <t>Autres fournitures</t>
  </si>
  <si>
    <t xml:space="preserve">État : </t>
  </si>
  <si>
    <t>61 - Services extérieurs</t>
  </si>
  <si>
    <t>Locations</t>
  </si>
  <si>
    <t xml:space="preserve">Entretien et réparation </t>
  </si>
  <si>
    <t>Région(s) :</t>
  </si>
  <si>
    <t xml:space="preserve">Assurance </t>
  </si>
  <si>
    <t>Documentation</t>
  </si>
  <si>
    <t>Département(s) :</t>
  </si>
  <si>
    <t>62 - Autres services extérieurs</t>
  </si>
  <si>
    <t>Rémunérations intermédiaires et honoraires</t>
  </si>
  <si>
    <t>Organismes sociaux :</t>
  </si>
  <si>
    <t xml:space="preserve">Publicité, publication </t>
  </si>
  <si>
    <t>Déplacements, missions</t>
  </si>
  <si>
    <t>Services bancaires, autres</t>
  </si>
  <si>
    <t xml:space="preserve">Fonds Européens : </t>
  </si>
  <si>
    <t>FSE +</t>
  </si>
  <si>
    <t>63 - Impôts et taxes</t>
  </si>
  <si>
    <t xml:space="preserve">Agence de serrvices et de paiement : </t>
  </si>
  <si>
    <t>Impôts et taxes sur rémunération,</t>
  </si>
  <si>
    <t>Autres impôts et taxes</t>
  </si>
  <si>
    <t xml:space="preserve">Autres établissements publics : </t>
  </si>
  <si>
    <t>64 - Charges de personnel</t>
  </si>
  <si>
    <t>Rémunération des personnels</t>
  </si>
  <si>
    <t xml:space="preserve">Aides privées : </t>
  </si>
  <si>
    <t xml:space="preserve">Charges sociales </t>
  </si>
  <si>
    <t>Autres charges de personnel</t>
  </si>
  <si>
    <t xml:space="preserve">75 - Autres produits de gestion courante </t>
  </si>
  <si>
    <t xml:space="preserve"> Prestations</t>
  </si>
  <si>
    <t>Dont cotisations, dons manuels ou legs</t>
  </si>
  <si>
    <t>65 - Autres charges de gestion courante</t>
  </si>
  <si>
    <t>76 - Produits financiers</t>
  </si>
  <si>
    <t xml:space="preserve">66 - Charges financières </t>
  </si>
  <si>
    <t>77 - Produits exceptionnels</t>
  </si>
  <si>
    <t xml:space="preserve">67 - Charges exceptionnelles </t>
  </si>
  <si>
    <t xml:space="preserve">78 - Reports </t>
  </si>
  <si>
    <t>68 - Dotation aux amortissements, provisions et engagements</t>
  </si>
  <si>
    <t>Ressources non-utilisées d'opérations antérieures</t>
  </si>
  <si>
    <t>SOUS-TOTAL</t>
  </si>
  <si>
    <t>CONTRIBUTIONS VOLONTAIRES</t>
  </si>
  <si>
    <t>86 - Emplois des contributions volontaires en nature</t>
  </si>
  <si>
    <t>87 - Contributions volontaires
en nature</t>
  </si>
  <si>
    <t>860-Secours en nature</t>
  </si>
  <si>
    <t>870-Bénévolat</t>
  </si>
  <si>
    <t>861-Mise à disposition gratuite de biens et services</t>
  </si>
  <si>
    <t>871-Prestations en nature</t>
  </si>
  <si>
    <t>862-Prestations</t>
  </si>
  <si>
    <t>875-Dons en nature</t>
  </si>
  <si>
    <t>864-Personnel bénévole</t>
  </si>
  <si>
    <t>TOTAL GENERAL</t>
  </si>
  <si>
    <t>Resultat</t>
  </si>
  <si>
    <t xml:space="preserve">INDIQUEZ ICI LES DÉTAILS DU CHAPITRE «  60 - ACHATS » </t>
  </si>
  <si>
    <t>INTITULÉ</t>
  </si>
  <si>
    <t>QUANTITÉ</t>
  </si>
  <si>
    <t>PRIX UNITAIRE</t>
  </si>
  <si>
    <t>TAUX AFFECTATION PROJET</t>
  </si>
  <si>
    <t>COMMENTAIRES</t>
  </si>
  <si>
    <t>Code</t>
  </si>
  <si>
    <t>604- PRESTATIONS DE SERVICES</t>
  </si>
  <si>
    <t>Prestation informatique (comptes emails)</t>
  </si>
  <si>
    <t>Prestation informatique (abonnement logiciel collaboratif et comptable)</t>
  </si>
  <si>
    <t>Autre (préciser)</t>
  </si>
  <si>
    <t>606 - ACHATS DE MATIÈRES ET FOURNITURES</t>
  </si>
  <si>
    <t>Carburant</t>
  </si>
  <si>
    <t>Electricite</t>
  </si>
  <si>
    <t>Eau</t>
  </si>
  <si>
    <t>Gaz</t>
  </si>
  <si>
    <t>Fournitures administratives</t>
  </si>
  <si>
    <t>Fournitures entretien</t>
  </si>
  <si>
    <t>Nourriture/boissons (hors evenement communication)</t>
  </si>
  <si>
    <t>605 - AUTRES FOURNITURES</t>
  </si>
  <si>
    <t>Équipement de bureau (moins de 500 euros/unité)</t>
  </si>
  <si>
    <t>Équipement informatique et tel</t>
  </si>
  <si>
    <t>bureaux</t>
  </si>
  <si>
    <t>Chaises bureau</t>
  </si>
  <si>
    <t>Chaises réunion</t>
  </si>
  <si>
    <t>Tables de réunion</t>
  </si>
  <si>
    <t>Rangements</t>
  </si>
  <si>
    <t>Machine à café/petits aménagements</t>
  </si>
  <si>
    <t xml:space="preserve">INDIQUEZ ICI LES DÉTAILS DU CHAPITRE «  61 - SERVICES EXTÉRIEURS » </t>
  </si>
  <si>
    <t>613- LOCATIONS</t>
  </si>
  <si>
    <t>Location de local</t>
  </si>
  <si>
    <t>Location photocopieuse</t>
  </si>
  <si>
    <t>Location de véhicule</t>
  </si>
  <si>
    <t>615 - ENTRETIEN ET RÉPARATIONS</t>
  </si>
  <si>
    <t>Prestation ménage</t>
  </si>
  <si>
    <t>Réparations locaux</t>
  </si>
  <si>
    <t>Réparations véhicules</t>
  </si>
  <si>
    <t>Réparations matériel informatique</t>
  </si>
  <si>
    <t>616 - ASSURANCE</t>
  </si>
  <si>
    <t>Assurance locaux</t>
  </si>
  <si>
    <t>Assurance véhicules</t>
  </si>
  <si>
    <t>Assurance responsabilité civile</t>
  </si>
  <si>
    <t>618 - DOCUMENTATION</t>
  </si>
  <si>
    <t>Abonnement presse</t>
  </si>
  <si>
    <t xml:space="preserve">INDIQUEZ ICI LES DÉTAILS DU CHAPITRE «  62 - AUTRES  SERVICES EXTÉRIEURS » </t>
  </si>
  <si>
    <t>622 RÉMUNÉRATIONS INTERMÉDIAIRES ET HONORAIRES</t>
  </si>
  <si>
    <t>Honoraires expert comptable</t>
  </si>
  <si>
    <t xml:space="preserve">Honoraires Commissaire aux comptes </t>
  </si>
  <si>
    <t>Autre : préciser</t>
  </si>
  <si>
    <t>623 - PUBLICITÉ COMMUNICATION</t>
  </si>
  <si>
    <t>Publications</t>
  </si>
  <si>
    <t>Supports de communication 1 (affiches/kakemonos…)</t>
  </si>
  <si>
    <t>Supports de communication 2 (vidéo)</t>
  </si>
  <si>
    <t>Evenement de promotion</t>
  </si>
  <si>
    <t>624-625 DÉPLACEMENTS MISSIONS</t>
  </si>
  <si>
    <t>Vols</t>
  </si>
  <si>
    <t>Per diem</t>
  </si>
  <si>
    <t>Frais Kilométriques</t>
  </si>
  <si>
    <t>Restauration</t>
  </si>
  <si>
    <t>hotel</t>
  </si>
  <si>
    <t>626-627-628 SERVICES BANCAIRES / AUTRES</t>
  </si>
  <si>
    <t>Abonnement services bancaires</t>
  </si>
  <si>
    <t>Abonnement telephone mobile</t>
  </si>
  <si>
    <t>Abonnement adsl</t>
  </si>
  <si>
    <t xml:space="preserve">INDIQUEZ ICI LES DÉTAILS DU CHAPITRE « 63 - IMPÔTS ET TAXES » </t>
  </si>
  <si>
    <t>631 - IMPÔTS ET TAXES SUR LA RÉMUNÉRATION</t>
  </si>
  <si>
    <t>Taxe sur les salaires</t>
  </si>
  <si>
    <t>632 - AUTRES IMPÔTS ET TAXES</t>
  </si>
  <si>
    <t>Taxe d'habitation</t>
  </si>
  <si>
    <t>Taxe foncière</t>
  </si>
  <si>
    <t>Taxe ordures ménagères</t>
  </si>
  <si>
    <t>INDIQUEZ ICI LES DÉTAILS DU CHAPITRE « 64 - FRAIS DE PERSONNEL »</t>
  </si>
  <si>
    <t>POSTE</t>
  </si>
  <si>
    <t xml:space="preserve">NOM </t>
  </si>
  <si>
    <t>SALAIRE BRUT</t>
  </si>
  <si>
    <t>CHARGES PATRONALES</t>
  </si>
  <si>
    <t>NOMBRE MOIS</t>
  </si>
  <si>
    <t>SALAIRE BRUT PROJET</t>
  </si>
  <si>
    <t>CHARGES PATRONALES PROJET</t>
  </si>
  <si>
    <t>TOTAL</t>
  </si>
  <si>
    <t>641 &amp; 642 - CHARGES DE PERSONNEL</t>
  </si>
  <si>
    <t>643- AUTRES CHARGES DE PERSONNEL</t>
  </si>
  <si>
    <t>Rémunération stagiaire</t>
  </si>
  <si>
    <t>Rémunération volontaire (services civiques etc)</t>
  </si>
  <si>
    <t>Médecine du travail (/an/salarié)</t>
  </si>
  <si>
    <t>Formation (non prise en charge opcalia)</t>
  </si>
  <si>
    <t xml:space="preserve">INDIQUEZ ICI LES DÉTAILS DU CHAPITRE «  65 - AUTRES CHARGES DE GESTION COURANTE », «  66- CHARGES FINANCIÈRES » ET «  67-CHARGES EXCEPTIONNELLES » </t>
  </si>
  <si>
    <t>65 - AUTRES CHARGES DE GESTION COURANTE</t>
  </si>
  <si>
    <t>Redevance brevets</t>
  </si>
  <si>
    <t>Droits d'auteurs</t>
  </si>
  <si>
    <t>Jetons de présence</t>
  </si>
  <si>
    <t>Pertes de change</t>
  </si>
  <si>
    <t>66 - CHARGES FINANCIÈRES</t>
  </si>
  <si>
    <t xml:space="preserve">Agios </t>
  </si>
  <si>
    <t>Intérêts sur prêt</t>
  </si>
  <si>
    <t>67- CHARGES EXCEPTIONNELLES</t>
  </si>
  <si>
    <t>Subventions accordées</t>
  </si>
  <si>
    <t>Autres</t>
  </si>
  <si>
    <t>INDIQUEZ ICI LES DÉTAILS DU CHAPITRE « 68 - AMORTISSEMENTS »</t>
  </si>
  <si>
    <t>Note : Pour le matériel immobilisé (pu&gt;500 euros) utilisé pour le projet</t>
  </si>
  <si>
    <t>MATÉRIEL</t>
  </si>
  <si>
    <t>PRIX</t>
  </si>
  <si>
    <t>ANNÉES À AMORTIR</t>
  </si>
  <si>
    <t>MONTANT ANNUEL</t>
  </si>
  <si>
    <t>Ordinateurs</t>
  </si>
  <si>
    <t>Meubles</t>
  </si>
  <si>
    <t>Vidéoprojecteur</t>
  </si>
  <si>
    <t>écran pour vidéo projection/webinaires</t>
  </si>
  <si>
    <t xml:space="preserve">Travaux </t>
  </si>
  <si>
    <t>Logiciel</t>
  </si>
  <si>
    <t>INDIQUEZ ICI LES DÉTAILS DU CHAPITRE « 86 - CONTRIBUTIONS VOLONTAIRES »</t>
  </si>
  <si>
    <t>861 MISE À DISPOSITION GRATUITE DE BIENS ET SERVICES</t>
  </si>
  <si>
    <t>Mise à disposition local</t>
  </si>
  <si>
    <t>Mise à disposition véhicule</t>
  </si>
  <si>
    <t>Mise à disposition matériel</t>
  </si>
  <si>
    <t>862 PRESTATIONS</t>
  </si>
  <si>
    <t>Prestation gratuite 1 (ex : création site web)</t>
  </si>
  <si>
    <t>864 PERSONNEL BÉNÉVOLE</t>
  </si>
  <si>
    <t>Bénévole animation</t>
  </si>
  <si>
    <t>Bénévolat de 20% du temps de travail du projet de la gouvernance</t>
  </si>
  <si>
    <t>Bénévole administratif</t>
  </si>
  <si>
    <t>Bénévole formation</t>
  </si>
</sst>
</file>

<file path=xl/styles.xml><?xml version="1.0" encoding="utf-8"?>
<styleSheet xmlns="http://schemas.openxmlformats.org/spreadsheetml/2006/main">
  <numFmts count="9">
    <numFmt numFmtId="0" formatCode="General"/>
    <numFmt numFmtId="59" formatCode="&quot; &quot;* #,##0&quot;  &quot;[$€-2]&quot; &quot;;&quot; &quot;* &quot;-&quot;#,##0&quot;  &quot;[$€-2]&quot; &quot;;&quot; &quot;* &quot;-&quot;??&quot;  &quot;[$€-2]&quot; &quot;"/>
    <numFmt numFmtId="60" formatCode="[$€-2] #,##0.00"/>
    <numFmt numFmtId="61" formatCode="0.0%"/>
    <numFmt numFmtId="62" formatCode="&quot; &quot;* #,##0.00&quot;  &quot;[$€-2]&quot; &quot;;&quot; &quot;* &quot;-&quot;#,##0.00&quot;  &quot;[$€-2]&quot; &quot;;&quot; &quot;* &quot;-&quot;??&quot;  &quot;[$€-2]&quot; &quot;"/>
    <numFmt numFmtId="63" formatCode="[$€-2] 0.00"/>
    <numFmt numFmtId="64" formatCode="#,##0&quot; €&quot;;&quot;-&quot;#,##0&quot; €&quot;"/>
    <numFmt numFmtId="65" formatCode="&quot; &quot;* #,##0.00&quot;  € &quot;;&quot; &quot;* (#,##0.00&quot;) € &quot;;&quot; &quot;* &quot;-&quot;??&quot;  € &quot;"/>
    <numFmt numFmtId="66" formatCode="#,##0.00&quot; €&quot;"/>
  </numFmts>
  <fonts count="24">
    <font>
      <sz val="12"/>
      <color indexed="8"/>
      <name val="Calibri"/>
    </font>
    <font>
      <sz val="15"/>
      <color indexed="8"/>
      <name val="Calibri"/>
    </font>
    <font>
      <sz val="18"/>
      <color indexed="9"/>
      <name val="Avenir Book"/>
    </font>
    <font>
      <sz val="12"/>
      <color indexed="10"/>
      <name val="Avenir Book"/>
    </font>
    <font>
      <sz val="10"/>
      <color indexed="11"/>
      <name val="Avenir Heavy"/>
    </font>
    <font>
      <sz val="10"/>
      <color indexed="10"/>
      <name val="Avenir Heavy"/>
    </font>
    <font>
      <sz val="10"/>
      <color indexed="10"/>
      <name val="Avenir Book"/>
    </font>
    <font>
      <sz val="10"/>
      <color indexed="8"/>
      <name val="Avenir Book"/>
    </font>
    <font>
      <sz val="10"/>
      <color indexed="12"/>
      <name val="Avenir Book"/>
    </font>
    <font>
      <sz val="10"/>
      <color indexed="13"/>
      <name val="Avenir Heavy"/>
    </font>
    <font>
      <sz val="10"/>
      <color indexed="8"/>
      <name val="Avenir Heavy"/>
    </font>
    <font>
      <sz val="10"/>
      <color indexed="12"/>
      <name val="Avenir Heavy"/>
    </font>
    <font>
      <sz val="7"/>
      <color indexed="17"/>
      <name val="Avenir Heavy"/>
    </font>
    <font>
      <sz val="7"/>
      <color indexed="17"/>
      <name val="Avenir Book"/>
    </font>
    <font>
      <sz val="12"/>
      <color indexed="11"/>
      <name val="Avenir Heavy"/>
    </font>
    <font>
      <sz val="8"/>
      <color indexed="17"/>
      <name val="Avenir Book"/>
    </font>
    <font>
      <sz val="8"/>
      <color indexed="8"/>
      <name val="Avenir Book"/>
    </font>
    <font>
      <sz val="12"/>
      <color indexed="8"/>
      <name val="Avenir Book"/>
    </font>
    <font>
      <b val="1"/>
      <sz val="12"/>
      <color indexed="8"/>
      <name val="Calibri"/>
    </font>
    <font>
      <sz val="12"/>
      <color indexed="11"/>
      <name val="Avenir Book"/>
    </font>
    <font>
      <sz val="12"/>
      <color indexed="8"/>
      <name val="Avenir Heavy"/>
    </font>
    <font>
      <sz val="12"/>
      <color indexed="8"/>
      <name val="Helvetica Neue"/>
    </font>
    <font>
      <sz val="16"/>
      <color indexed="18"/>
      <name val="Avenir Heavy"/>
    </font>
    <font>
      <sz val="16"/>
      <color indexed="18"/>
      <name val="Avenir Book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5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0"/>
      </bottom>
      <diagonal/>
    </border>
    <border>
      <left style="medium">
        <color indexed="10"/>
      </left>
      <right>
        <color indexed="10"/>
      </right>
      <top style="medium">
        <color indexed="10"/>
      </top>
      <bottom style="medium">
        <color indexed="10"/>
      </bottom>
      <diagonal/>
    </border>
    <border>
      <left>
        <color indexed="10"/>
      </left>
      <right>
        <color indexed="10"/>
      </right>
      <top style="medium">
        <color indexed="10"/>
      </top>
      <bottom style="medium">
        <color indexed="10"/>
      </bottom>
      <diagonal/>
    </border>
    <border>
      <left>
        <color indexed="10"/>
      </left>
      <right>
        <color indexed="8"/>
      </right>
      <top style="medium">
        <color indexed="10"/>
      </top>
      <bottom style="medium">
        <color indexed="10"/>
      </bottom>
      <diagonal/>
    </border>
    <border>
      <left>
        <color indexed="8"/>
      </left>
      <right>
        <color indexed="8"/>
      </right>
      <top style="medium">
        <color indexed="10"/>
      </top>
      <bottom style="medium">
        <color indexed="10"/>
      </bottom>
      <diagonal/>
    </border>
    <border>
      <left>
        <color indexed="8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>
        <color indexed="10"/>
      </left>
      <right style="dotted">
        <color indexed="10"/>
      </right>
      <top style="medium">
        <color indexed="10"/>
      </top>
      <bottom style="medium">
        <color indexed="10"/>
      </bottom>
      <diagonal/>
    </border>
    <border>
      <left style="dotted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dotted">
        <color indexed="10"/>
      </right>
      <top style="medium">
        <color indexed="10"/>
      </top>
      <bottom style="dotted">
        <color indexed="10"/>
      </bottom>
      <diagonal/>
    </border>
    <border>
      <left style="dotted">
        <color indexed="10"/>
      </left>
      <right style="dotted">
        <color indexed="10"/>
      </right>
      <top style="medium">
        <color indexed="10"/>
      </top>
      <bottom style="dotted">
        <color indexed="10"/>
      </bottom>
      <diagonal/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dotted">
        <color indexed="10"/>
      </left>
      <right style="medium">
        <color indexed="10"/>
      </right>
      <top style="dotted">
        <color indexed="10"/>
      </top>
      <bottom style="dotted">
        <color indexed="10"/>
      </bottom>
      <diagonal/>
    </border>
    <border>
      <left style="medium">
        <color indexed="10"/>
      </left>
      <right style="medium">
        <color indexed="10"/>
      </right>
      <top style="dotted">
        <color indexed="10"/>
      </top>
      <bottom style="dotted">
        <color indexed="10"/>
      </bottom>
      <diagonal/>
    </border>
    <border>
      <left style="dotted">
        <color indexed="10"/>
      </left>
      <right style="medium">
        <color indexed="10"/>
      </right>
      <top style="medium">
        <color indexed="10"/>
      </top>
      <bottom style="dotted">
        <color indexed="10"/>
      </bottom>
      <diagonal/>
    </border>
    <border>
      <left style="medium">
        <color indexed="10"/>
      </left>
      <right style="dotted">
        <color indexed="10"/>
      </right>
      <top style="dotted">
        <color indexed="10"/>
      </top>
      <bottom style="medium">
        <color indexed="10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medium">
        <color indexed="10"/>
      </bottom>
      <diagonal/>
    </border>
    <border>
      <left style="dotted">
        <color indexed="10"/>
      </left>
      <right style="medium">
        <color indexed="10"/>
      </right>
      <top style="dotted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dotted">
        <color indexed="10"/>
      </top>
      <bottom style="medium">
        <color indexed="10"/>
      </bottom>
      <diagonal/>
    </border>
    <border>
      <left style="medium">
        <color indexed="10"/>
      </left>
      <right style="dotted">
        <color indexed="10"/>
      </right>
      <top style="medium">
        <color indexed="10"/>
      </top>
      <bottom style="medium">
        <color indexed="10"/>
      </bottom>
      <diagonal/>
    </border>
    <border>
      <left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dotted">
        <color indexed="10"/>
      </bottom>
      <diagonal/>
    </border>
    <border>
      <left>
        <color indexed="8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thin">
        <color indexed="15"/>
      </right>
      <top style="medium">
        <color indexed="10"/>
      </top>
      <bottom style="medium">
        <color indexed="10"/>
      </bottom>
      <diagonal/>
    </border>
    <border>
      <left>
        <color indexed="8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>
        <color indexed="8"/>
      </right>
      <top style="medium">
        <color indexed="10"/>
      </top>
      <bottom/>
      <diagonal/>
    </border>
    <border>
      <left>
        <color indexed="8"/>
      </left>
      <right/>
      <top/>
      <bottom>
        <color indexed="8"/>
      </bottom>
      <diagonal/>
    </border>
    <border>
      <left/>
      <right/>
      <top/>
      <bottom>
        <color indexed="8"/>
      </bottom>
      <diagonal/>
    </border>
    <border>
      <left/>
      <right>
        <color indexed="8"/>
      </right>
      <top/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15"/>
      </top>
      <bottom style="thin">
        <color indexed="15"/>
      </bottom>
      <diagonal/>
    </border>
    <border>
      <left>
        <color indexed="8"/>
      </left>
      <right>
        <color indexed="8"/>
      </right>
      <top>
        <color indexed="8"/>
      </top>
      <bottom style="dotted">
        <color indexed="10"/>
      </bottom>
      <diagonal/>
    </border>
    <border>
      <left>
        <color indexed="8"/>
      </left>
      <right>
        <color indexed="8"/>
      </right>
      <top style="thin">
        <color indexed="15"/>
      </top>
      <bottom style="thin">
        <color indexed="8"/>
      </bottom>
      <diagonal/>
    </border>
    <border>
      <left style="dotted">
        <color indexed="10"/>
      </left>
      <right style="dotted">
        <color indexed="10"/>
      </right>
      <top style="thin">
        <color indexed="8"/>
      </top>
      <bottom style="medium">
        <color indexed="8"/>
      </bottom>
      <diagonal/>
    </border>
    <border>
      <left style="dotted">
        <color indexed="10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 style="dotted">
        <color indexed="10"/>
      </top>
      <bottom style="dotted">
        <color indexed="10"/>
      </bottom>
      <diagonal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10"/>
      </left>
      <right style="dotted">
        <color indexed="10"/>
      </right>
      <top style="medium">
        <color indexed="8"/>
      </top>
      <bottom style="thin">
        <color indexed="8"/>
      </bottom>
      <diagonal/>
    </border>
    <border>
      <left style="dotted">
        <color indexed="10"/>
      </left>
      <right style="dotted">
        <color indexed="10"/>
      </right>
      <top style="thin"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15"/>
      </bottom>
      <diagonal/>
    </border>
    <border>
      <left style="dotted">
        <color indexed="10"/>
      </left>
      <right style="dotted">
        <color indexed="10"/>
      </right>
      <top style="thin">
        <color indexed="15"/>
      </top>
      <bottom style="thin">
        <color indexed="15"/>
      </bottom>
      <diagonal/>
    </border>
    <border>
      <left style="dotted">
        <color indexed="10"/>
      </left>
      <right>
        <color indexed="8"/>
      </right>
      <top style="dotted">
        <color indexed="10"/>
      </top>
      <bottom style="dotted">
        <color indexed="10"/>
      </bottom>
      <diagonal/>
    </border>
    <border>
      <left>
        <color indexed="8"/>
      </left>
      <right>
        <color indexed="8"/>
      </right>
      <top style="thin">
        <color indexed="15"/>
      </top>
      <bottom style="medium">
        <color indexed="8"/>
      </bottom>
      <diagonal/>
    </border>
    <border>
      <left>
        <color indexed="8"/>
      </left>
      <right>
        <color indexed="8"/>
      </right>
      <top style="dotted">
        <color indexed="10"/>
      </top>
      <bottom>
        <color indexed="8"/>
      </bottom>
      <diagonal/>
    </border>
    <border>
      <left>
        <color indexed="8"/>
      </left>
      <right>
        <color indexed="8"/>
      </right>
      <top style="medium">
        <color indexed="8"/>
      </top>
      <bottom style="thin">
        <color indexed="15"/>
      </bottom>
      <diagonal/>
    </border>
    <border>
      <left>
        <color indexed="8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dotted">
        <color indexed="10"/>
      </left>
      <right style="dotted">
        <color indexed="15"/>
      </right>
      <top style="dotted">
        <color indexed="10"/>
      </top>
      <bottom style="dotted">
        <color indexed="10"/>
      </bottom>
      <diagonal/>
    </border>
    <border>
      <left style="dotted">
        <color indexed="15"/>
      </left>
      <right style="dotted">
        <color indexed="15"/>
      </right>
      <top style="dotted">
        <color indexed="10"/>
      </top>
      <bottom style="dotted">
        <color indexed="10"/>
      </bottom>
      <diagonal/>
    </border>
    <border>
      <left style="dotted">
        <color indexed="15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dotted">
        <color indexed="10"/>
      </left>
      <right>
        <color indexed="8"/>
      </right>
      <top>
        <color indexed="8"/>
      </top>
      <bottom style="dotted">
        <color indexed="17"/>
      </bottom>
      <diagonal/>
    </border>
    <border>
      <left style="dotted">
        <color indexed="10"/>
      </left>
      <right style="dotted">
        <color indexed="17"/>
      </right>
      <top style="dotted">
        <color indexed="10"/>
      </top>
      <bottom style="dotted">
        <color indexed="10"/>
      </bottom>
      <diagonal/>
    </border>
    <border>
      <left style="dotted">
        <color indexed="17"/>
      </left>
      <right style="dotted">
        <color indexed="17"/>
      </right>
      <top style="dotted">
        <color indexed="17"/>
      </top>
      <bottom style="dotted">
        <color indexed="17"/>
      </bottom>
      <diagonal/>
    </border>
    <border>
      <left style="dotted">
        <color indexed="17"/>
      </left>
      <right>
        <color indexed="8"/>
      </right>
      <top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2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" borderId="1" applyNumberFormat="1" applyFont="1" applyFill="0" applyBorder="1" applyAlignment="1" applyProtection="0">
      <alignment horizontal="left" vertical="center"/>
    </xf>
    <xf numFmtId="0" fontId="0" borderId="1" applyNumberFormat="0" applyFont="1" applyFill="0" applyBorder="1" applyAlignment="1" applyProtection="0">
      <alignment vertical="bottom"/>
    </xf>
    <xf numFmtId="0" fontId="3" borderId="1" applyNumberFormat="0" applyFont="1" applyFill="0" applyBorder="1" applyAlignment="1" applyProtection="0">
      <alignment horizontal="center" vertical="center"/>
    </xf>
    <xf numFmtId="49" fontId="3" borderId="2" applyNumberFormat="1" applyFont="1" applyFill="0" applyBorder="1" applyAlignment="1" applyProtection="0">
      <alignment horizontal="center"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49" fontId="4" fillId="2" borderId="10" applyNumberFormat="1" applyFont="1" applyFill="1" applyBorder="1" applyAlignment="1" applyProtection="0">
      <alignment horizontal="center" vertical="center" wrapText="1"/>
    </xf>
    <xf numFmtId="49" fontId="4" fillId="2" borderId="11" applyNumberFormat="1" applyFont="1" applyFill="1" applyBorder="1" applyAlignment="1" applyProtection="0">
      <alignment horizontal="center" vertical="center"/>
    </xf>
    <xf numFmtId="49" fontId="4" fillId="2" borderId="11" applyNumberFormat="1" applyFont="1" applyFill="1" applyBorder="1" applyAlignment="1" applyProtection="0">
      <alignment horizontal="center" vertical="center" wrapText="1"/>
    </xf>
    <xf numFmtId="0" fontId="4" fillId="2" borderId="11" applyNumberFormat="1" applyFont="1" applyFill="1" applyBorder="1" applyAlignment="1" applyProtection="0">
      <alignment horizontal="center" vertical="center"/>
    </xf>
    <xf numFmtId="0" fontId="4" fillId="2" borderId="11" applyNumberFormat="1" applyFont="1" applyFill="1" applyBorder="1" applyAlignment="1" applyProtection="0">
      <alignment horizontal="center" vertical="center" wrapText="1"/>
    </xf>
    <xf numFmtId="49" fontId="4" fillId="2" borderId="12" applyNumberFormat="1" applyFont="1" applyFill="1" applyBorder="1" applyAlignment="1" applyProtection="0">
      <alignment horizontal="center" vertical="center"/>
    </xf>
    <xf numFmtId="49" fontId="4" fillId="2" borderId="9" applyNumberFormat="1" applyFont="1" applyFill="1" applyBorder="1" applyAlignment="1" applyProtection="0">
      <alignment horizontal="center" vertical="center"/>
    </xf>
    <xf numFmtId="49" fontId="5" fillId="3" borderId="13" applyNumberFormat="1" applyFont="1" applyFill="1" applyBorder="1" applyAlignment="1" applyProtection="0">
      <alignment horizontal="left" vertical="center" wrapText="1"/>
    </xf>
    <xf numFmtId="0" fontId="5" fillId="3" borderId="14" applyNumberFormat="0" applyFont="1" applyFill="1" applyBorder="1" applyAlignment="1" applyProtection="0">
      <alignment horizontal="left" vertical="center"/>
    </xf>
    <xf numFmtId="59" fontId="5" fillId="3" borderId="14" applyNumberFormat="1" applyFont="1" applyFill="1" applyBorder="1" applyAlignment="1" applyProtection="0">
      <alignment horizontal="center" vertical="center"/>
    </xf>
    <xf numFmtId="60" fontId="5" fillId="3" borderId="14" applyNumberFormat="1" applyFont="1" applyFill="1" applyBorder="1" applyAlignment="1" applyProtection="0">
      <alignment horizontal="center" vertical="center"/>
    </xf>
    <xf numFmtId="61" fontId="6" fillId="3" borderId="15" applyNumberFormat="1" applyFont="1" applyFill="1" applyBorder="1" applyAlignment="1" applyProtection="0">
      <alignment horizontal="center" vertical="center"/>
    </xf>
    <xf numFmtId="59" fontId="5" fillId="3" borderId="16" applyNumberFormat="1" applyFont="1" applyFill="1" applyBorder="1" applyAlignment="1" applyProtection="0">
      <alignment horizontal="center" vertical="center"/>
    </xf>
    <xf numFmtId="49" fontId="5" fillId="3" borderId="10" applyNumberFormat="1" applyFont="1" applyFill="1" applyBorder="1" applyAlignment="1" applyProtection="0">
      <alignment horizontal="left" vertical="center" wrapText="1"/>
    </xf>
    <xf numFmtId="59" fontId="5" fillId="3" borderId="11" applyNumberFormat="1" applyFont="1" applyFill="1" applyBorder="1" applyAlignment="1" applyProtection="0">
      <alignment horizontal="center" vertical="center"/>
    </xf>
    <xf numFmtId="61" fontId="6" fillId="3" borderId="17" applyNumberFormat="1" applyFont="1" applyFill="1" applyBorder="1" applyAlignment="1" applyProtection="0">
      <alignment horizontal="center" vertical="center"/>
    </xf>
    <xf numFmtId="49" fontId="7" fillId="3" borderId="13" applyNumberFormat="1" applyFont="1" applyFill="1" applyBorder="1" applyAlignment="1" applyProtection="0">
      <alignment horizontal="left" vertical="center" wrapText="1"/>
    </xf>
    <xf numFmtId="0" fontId="7" fillId="3" borderId="14" applyNumberFormat="1" applyFont="1" applyFill="1" applyBorder="1" applyAlignment="1" applyProtection="0">
      <alignment horizontal="left" vertical="center"/>
    </xf>
    <xf numFmtId="59" fontId="7" fillId="3" borderId="14" applyNumberFormat="1" applyFont="1" applyFill="1" applyBorder="1" applyAlignment="1" applyProtection="0">
      <alignment horizontal="center" vertical="center"/>
    </xf>
    <xf numFmtId="60" fontId="7" fillId="3" borderId="14" applyNumberFormat="1" applyFont="1" applyFill="1" applyBorder="1" applyAlignment="1" applyProtection="0">
      <alignment horizontal="center" vertical="center"/>
    </xf>
    <xf numFmtId="61" fontId="7" fillId="3" borderId="15" applyNumberFormat="1" applyFont="1" applyFill="1" applyBorder="1" applyAlignment="1" applyProtection="0">
      <alignment horizontal="center" vertical="center"/>
    </xf>
    <xf numFmtId="59" fontId="7" fillId="3" borderId="16" applyNumberFormat="1" applyFont="1" applyFill="1" applyBorder="1" applyAlignment="1" applyProtection="0">
      <alignment horizontal="center" vertical="center"/>
    </xf>
    <xf numFmtId="62" fontId="7" fillId="3" borderId="13" applyNumberFormat="1" applyFont="1" applyFill="1" applyBorder="1" applyAlignment="1" applyProtection="0">
      <alignment horizontal="left" vertical="center"/>
    </xf>
    <xf numFmtId="61" fontId="8" fillId="3" borderId="15" applyNumberFormat="1" applyFont="1" applyFill="1" applyBorder="1" applyAlignment="1" applyProtection="0">
      <alignment horizontal="center" vertical="center"/>
    </xf>
    <xf numFmtId="49" fontId="5" fillId="3" borderId="13" applyNumberFormat="1" applyFont="1" applyFill="1" applyBorder="1" applyAlignment="1" applyProtection="0">
      <alignment horizontal="left" vertical="center"/>
    </xf>
    <xf numFmtId="62" fontId="7" fillId="3" borderId="13" applyNumberFormat="1" applyFont="1" applyFill="1" applyBorder="1" applyAlignment="1" applyProtection="0">
      <alignment horizontal="left" vertical="center" wrapText="1"/>
    </xf>
    <xf numFmtId="0" fontId="7" fillId="3" borderId="14" applyNumberFormat="0" applyFont="1" applyFill="1" applyBorder="1" applyAlignment="1" applyProtection="0">
      <alignment horizontal="left" vertical="center"/>
    </xf>
    <xf numFmtId="60" fontId="6" fillId="3" borderId="14" applyNumberFormat="1" applyFont="1" applyFill="1" applyBorder="1" applyAlignment="1" applyProtection="0">
      <alignment horizontal="center" vertical="center"/>
    </xf>
    <xf numFmtId="0" fontId="7" fillId="3" borderId="13" applyNumberFormat="0" applyFont="1" applyFill="1" applyBorder="1" applyAlignment="1" applyProtection="0">
      <alignment horizontal="left" vertical="center" wrapText="1"/>
    </xf>
    <xf numFmtId="0" fontId="7" fillId="3" borderId="13" applyNumberFormat="0" applyFont="1" applyFill="1" applyBorder="1" applyAlignment="1" applyProtection="0">
      <alignment horizontal="left" vertical="center"/>
    </xf>
    <xf numFmtId="0" fontId="7" fillId="3" borderId="14" applyNumberFormat="1" applyFont="1" applyFill="1" applyBorder="1" applyAlignment="1" applyProtection="0">
      <alignment horizontal="left" vertical="center" wrapText="1"/>
    </xf>
    <xf numFmtId="63" fontId="6" fillId="3" borderId="14" applyNumberFormat="1" applyFont="1" applyFill="1" applyBorder="1" applyAlignment="1" applyProtection="0">
      <alignment horizontal="center" vertical="center"/>
    </xf>
    <xf numFmtId="63" fontId="7" fillId="3" borderId="14" applyNumberFormat="1" applyFont="1" applyFill="1" applyBorder="1" applyAlignment="1" applyProtection="0">
      <alignment horizontal="center" vertical="center"/>
    </xf>
    <xf numFmtId="0" fontId="7" fillId="3" borderId="16" applyNumberFormat="0" applyFont="1" applyFill="1" applyBorder="1" applyAlignment="1" applyProtection="0">
      <alignment horizontal="center" vertical="center"/>
    </xf>
    <xf numFmtId="0" fontId="9" fillId="3" borderId="13" applyNumberFormat="0" applyFont="1" applyFill="1" applyBorder="1" applyAlignment="1" applyProtection="0">
      <alignment horizontal="left" vertical="center" wrapText="1"/>
    </xf>
    <xf numFmtId="0" fontId="9" fillId="3" borderId="14" applyNumberFormat="0" applyFont="1" applyFill="1" applyBorder="1" applyAlignment="1" applyProtection="0">
      <alignment horizontal="left" vertical="center"/>
    </xf>
    <xf numFmtId="59" fontId="9" fillId="3" borderId="14" applyNumberFormat="1" applyFont="1" applyFill="1" applyBorder="1" applyAlignment="1" applyProtection="0">
      <alignment horizontal="center" vertical="center"/>
    </xf>
    <xf numFmtId="59" fontId="9" fillId="3" borderId="16" applyNumberFormat="1" applyFont="1" applyFill="1" applyBorder="1" applyAlignment="1" applyProtection="0">
      <alignment horizontal="center" vertical="center"/>
    </xf>
    <xf numFmtId="0" fontId="5" fillId="3" borderId="14" applyNumberFormat="1" applyFont="1" applyFill="1" applyBorder="1" applyAlignment="1" applyProtection="0">
      <alignment horizontal="left" vertical="center"/>
    </xf>
    <xf numFmtId="0" fontId="5" fillId="3" borderId="14" applyNumberFormat="1" applyFont="1" applyFill="1" applyBorder="1" applyAlignment="1" applyProtection="0">
      <alignment horizontal="left" vertical="center" wrapText="1"/>
    </xf>
    <xf numFmtId="62" fontId="8" fillId="3" borderId="18" applyNumberFormat="1" applyFont="1" applyFill="1" applyBorder="1" applyAlignment="1" applyProtection="0">
      <alignment horizontal="right" vertical="center" wrapText="1"/>
    </xf>
    <xf numFmtId="62" fontId="8" fillId="3" borderId="19" applyNumberFormat="1" applyFont="1" applyFill="1" applyBorder="1" applyAlignment="1" applyProtection="0">
      <alignment horizontal="right" vertical="center"/>
    </xf>
    <xf numFmtId="59" fontId="8" fillId="3" borderId="19" applyNumberFormat="1" applyFont="1" applyFill="1" applyBorder="1" applyAlignment="1" applyProtection="0">
      <alignment horizontal="center" vertical="center"/>
    </xf>
    <xf numFmtId="61" fontId="6" fillId="3" borderId="19" applyNumberFormat="1" applyFont="1" applyFill="1" applyBorder="1" applyAlignment="1" applyProtection="0">
      <alignment horizontal="center" vertical="center"/>
    </xf>
    <xf numFmtId="61" fontId="6" fillId="3" borderId="20" applyNumberFormat="1" applyFont="1" applyFill="1" applyBorder="1" applyAlignment="1" applyProtection="0">
      <alignment horizontal="center" vertical="center"/>
    </xf>
    <xf numFmtId="59" fontId="8" fillId="3" borderId="21" applyNumberFormat="1" applyFont="1" applyFill="1" applyBorder="1" applyAlignment="1" applyProtection="0">
      <alignment horizontal="center" vertical="center"/>
    </xf>
    <xf numFmtId="62" fontId="7" fillId="3" borderId="18" applyNumberFormat="1" applyFont="1" applyFill="1" applyBorder="1" applyAlignment="1" applyProtection="0">
      <alignment horizontal="left" vertical="center"/>
    </xf>
    <xf numFmtId="59" fontId="7" fillId="3" borderId="19" applyNumberFormat="1" applyFont="1" applyFill="1" applyBorder="1" applyAlignment="1" applyProtection="0">
      <alignment horizontal="center" vertical="center"/>
    </xf>
    <xf numFmtId="61" fontId="8" fillId="3" borderId="20" applyNumberFormat="1" applyFont="1" applyFill="1" applyBorder="1" applyAlignment="1" applyProtection="0">
      <alignment horizontal="center" vertical="center"/>
    </xf>
    <xf numFmtId="49" fontId="7" fillId="4" borderId="22" applyNumberFormat="1" applyFont="1" applyFill="1" applyBorder="1" applyAlignment="1" applyProtection="0">
      <alignment horizontal="left" vertical="center" wrapText="1"/>
    </xf>
    <xf numFmtId="0" fontId="7" fillId="4" borderId="12" applyNumberFormat="0" applyFont="1" applyFill="1" applyBorder="1" applyAlignment="1" applyProtection="0">
      <alignment horizontal="left" vertical="center"/>
    </xf>
    <xf numFmtId="59" fontId="7" fillId="4" borderId="9" applyNumberFormat="1" applyFont="1" applyFill="1" applyBorder="1" applyAlignment="1" applyProtection="0">
      <alignment horizontal="center" vertical="center"/>
    </xf>
    <xf numFmtId="60" fontId="7" fillId="4" borderId="7" applyNumberFormat="1" applyFont="1" applyFill="1" applyBorder="1" applyAlignment="1" applyProtection="0">
      <alignment horizontal="center" vertical="center"/>
    </xf>
    <xf numFmtId="10" fontId="7" fillId="4" borderId="7" applyNumberFormat="1" applyFont="1" applyFill="1" applyBorder="1" applyAlignment="1" applyProtection="0">
      <alignment horizontal="center" vertical="center"/>
    </xf>
    <xf numFmtId="59" fontId="7" fillId="4" borderId="7" applyNumberFormat="1" applyFont="1" applyFill="1" applyBorder="1" applyAlignment="1" applyProtection="0">
      <alignment horizontal="center" vertical="center"/>
    </xf>
    <xf numFmtId="59" fontId="7" fillId="4" borderId="12" applyNumberFormat="1" applyFont="1" applyFill="1" applyBorder="1" applyAlignment="1" applyProtection="0">
      <alignment horizontal="center" vertical="center"/>
    </xf>
    <xf numFmtId="9" fontId="7" fillId="4" borderId="9" applyNumberFormat="1" applyFont="1" applyFill="1" applyBorder="1" applyAlignment="1" applyProtection="0">
      <alignment horizontal="center" vertical="center"/>
    </xf>
    <xf numFmtId="49" fontId="3" fillId="3" borderId="2" applyNumberFormat="1" applyFont="1" applyFill="1" applyBorder="1" applyAlignment="1" applyProtection="0">
      <alignment horizontal="center" vertical="center"/>
    </xf>
    <xf numFmtId="62" fontId="7" borderId="3" applyNumberFormat="1" applyFont="1" applyFill="0" applyBorder="1" applyAlignment="1" applyProtection="0">
      <alignment horizontal="center" vertical="bottom"/>
    </xf>
    <xf numFmtId="62" fontId="7" borderId="23" applyNumberFormat="1" applyFont="1" applyFill="0" applyBorder="1" applyAlignment="1" applyProtection="0">
      <alignment horizontal="center" vertical="bottom"/>
    </xf>
    <xf numFmtId="0" fontId="5" fillId="3" borderId="11" applyNumberFormat="0" applyFont="1" applyFill="1" applyBorder="1" applyAlignment="1" applyProtection="0">
      <alignment horizontal="left" vertical="center" wrapText="1"/>
    </xf>
    <xf numFmtId="9" fontId="6" fillId="3" borderId="11" applyNumberFormat="1" applyFont="1" applyFill="1" applyBorder="1" applyAlignment="1" applyProtection="0">
      <alignment horizontal="center" vertical="center"/>
    </xf>
    <xf numFmtId="10" fontId="6" fillId="3" borderId="17" applyNumberFormat="1" applyFont="1" applyFill="1" applyBorder="1" applyAlignment="1" applyProtection="0">
      <alignment horizontal="center" vertical="center"/>
    </xf>
    <xf numFmtId="59" fontId="5" fillId="3" borderId="24" applyNumberFormat="1" applyFont="1" applyFill="1" applyBorder="1" applyAlignment="1" applyProtection="0">
      <alignment horizontal="center" vertical="center"/>
    </xf>
    <xf numFmtId="9" fontId="7" fillId="3" borderId="14" applyNumberFormat="1" applyFont="1" applyFill="1" applyBorder="1" applyAlignment="1" applyProtection="0">
      <alignment horizontal="center" vertical="center"/>
    </xf>
    <xf numFmtId="9" fontId="7" fillId="3" borderId="15" applyNumberFormat="1" applyFont="1" applyFill="1" applyBorder="1" applyAlignment="1" applyProtection="0">
      <alignment horizontal="center" vertical="center"/>
    </xf>
    <xf numFmtId="49" fontId="7" fillId="3" borderId="13" applyNumberFormat="1" applyFont="1" applyFill="1" applyBorder="1" applyAlignment="1" applyProtection="0">
      <alignment horizontal="left" vertical="center"/>
    </xf>
    <xf numFmtId="0" fontId="7" fillId="3" borderId="18" applyNumberFormat="0" applyFont="1" applyFill="1" applyBorder="1" applyAlignment="1" applyProtection="0">
      <alignment horizontal="center" vertical="center" wrapText="1"/>
    </xf>
    <xf numFmtId="0" fontId="7" fillId="3" borderId="19" applyNumberFormat="0" applyFont="1" applyFill="1" applyBorder="1" applyAlignment="1" applyProtection="0">
      <alignment horizontal="center" vertical="center"/>
    </xf>
    <xf numFmtId="59" fontId="7" fillId="3" borderId="20" applyNumberFormat="1" applyFont="1" applyFill="1" applyBorder="1" applyAlignment="1" applyProtection="0">
      <alignment horizontal="center" vertical="center"/>
    </xf>
    <xf numFmtId="59" fontId="7" fillId="3" borderId="21" applyNumberFormat="1" applyFont="1" applyFill="1" applyBorder="1" applyAlignment="1" applyProtection="0">
      <alignment horizontal="center" vertical="center"/>
    </xf>
    <xf numFmtId="0" fontId="8" fillId="3" borderId="20" applyNumberFormat="0" applyFont="1" applyFill="1" applyBorder="1" applyAlignment="1" applyProtection="0">
      <alignment horizontal="center" vertical="center"/>
    </xf>
    <xf numFmtId="9" fontId="7" fillId="4" borderId="12" applyNumberFormat="1" applyFont="1" applyFill="1" applyBorder="1" applyAlignment="1" applyProtection="0">
      <alignment horizontal="center" vertical="center"/>
    </xf>
    <xf numFmtId="10" fontId="7" fillId="4" borderId="9" applyNumberFormat="1" applyFont="1" applyFill="1" applyBorder="1" applyAlignment="1" applyProtection="0">
      <alignment horizontal="center" vertical="center"/>
    </xf>
    <xf numFmtId="61" fontId="7" fillId="4" borderId="9" applyNumberFormat="1" applyFont="1" applyFill="1" applyBorder="1" applyAlignment="1" applyProtection="0">
      <alignment horizontal="center" vertical="center"/>
    </xf>
    <xf numFmtId="0" fontId="7" fillId="3" borderId="25" applyNumberFormat="0" applyFont="1" applyFill="1" applyBorder="1" applyAlignment="1" applyProtection="0">
      <alignment horizontal="center" vertical="center" wrapText="1"/>
    </xf>
    <xf numFmtId="0" fontId="7" fillId="3" borderId="26" applyNumberFormat="0" applyFont="1" applyFill="1" applyBorder="1" applyAlignment="1" applyProtection="0">
      <alignment horizontal="center" vertical="center"/>
    </xf>
    <xf numFmtId="59" fontId="0" fillId="3" borderId="26" applyNumberFormat="1" applyFont="1" applyFill="1" applyBorder="1" applyAlignment="1" applyProtection="0">
      <alignment vertical="center"/>
    </xf>
    <xf numFmtId="62" fontId="7" fillId="3" borderId="26" applyNumberFormat="1" applyFont="1" applyFill="1" applyBorder="1" applyAlignment="1" applyProtection="0">
      <alignment horizontal="left" vertical="center"/>
    </xf>
    <xf numFmtId="0" fontId="0" fillId="3" borderId="27" applyNumberFormat="0" applyFont="1" applyFill="1" applyBorder="1" applyAlignment="1" applyProtection="0">
      <alignment vertical="center"/>
    </xf>
    <xf numFmtId="49" fontId="10" fillId="4" borderId="22" applyNumberFormat="1" applyFont="1" applyFill="1" applyBorder="1" applyAlignment="1" applyProtection="0">
      <alignment horizontal="left" vertical="center" wrapText="1"/>
    </xf>
    <xf numFmtId="0" fontId="10" fillId="4" borderId="12" applyNumberFormat="0" applyFont="1" applyFill="1" applyBorder="1" applyAlignment="1" applyProtection="0">
      <alignment horizontal="left" vertical="center"/>
    </xf>
    <xf numFmtId="59" fontId="10" fillId="4" borderId="12" applyNumberFormat="1" applyFont="1" applyFill="1" applyBorder="1" applyAlignment="1" applyProtection="0">
      <alignment horizontal="center" vertical="center"/>
    </xf>
    <xf numFmtId="63" fontId="10" fillId="4" borderId="12" applyNumberFormat="1" applyFont="1" applyFill="1" applyBorder="1" applyAlignment="1" applyProtection="0">
      <alignment horizontal="center" vertical="center"/>
    </xf>
    <xf numFmtId="9" fontId="10" fillId="4" borderId="9" applyNumberFormat="1" applyFont="1" applyFill="1" applyBorder="1" applyAlignment="1" applyProtection="0">
      <alignment horizontal="center" vertical="center"/>
    </xf>
    <xf numFmtId="59" fontId="10" fillId="4" borderId="7" applyNumberFormat="1" applyFont="1" applyFill="1" applyBorder="1" applyAlignment="1" applyProtection="0">
      <alignment horizontal="center" vertical="center"/>
    </xf>
    <xf numFmtId="49" fontId="10" fillId="4" borderId="22" applyNumberFormat="1" applyFont="1" applyFill="1" applyBorder="1" applyAlignment="1" applyProtection="0">
      <alignment horizontal="left" vertical="center"/>
    </xf>
    <xf numFmtId="0" fontId="7" fillId="3" borderId="28" applyNumberFormat="0" applyFont="1" applyFill="1" applyBorder="1" applyAlignment="1" applyProtection="0">
      <alignment horizontal="right" vertical="center" wrapText="1"/>
    </xf>
    <xf numFmtId="0" fontId="7" fillId="3" borderId="29" applyNumberFormat="0" applyFont="1" applyFill="1" applyBorder="1" applyAlignment="1" applyProtection="0">
      <alignment horizontal="right" vertical="center"/>
    </xf>
    <xf numFmtId="0" fontId="0" fillId="3" borderId="29" applyNumberFormat="0" applyFont="1" applyFill="1" applyBorder="1" applyAlignment="1" applyProtection="0">
      <alignment vertical="center"/>
    </xf>
    <xf numFmtId="0" fontId="7" fillId="3" borderId="29" applyNumberFormat="0" applyFont="1" applyFill="1" applyBorder="1" applyAlignment="1" applyProtection="0">
      <alignment horizontal="left" vertical="center"/>
    </xf>
    <xf numFmtId="59" fontId="0" fillId="3" borderId="29" applyNumberFormat="1" applyFont="1" applyFill="1" applyBorder="1" applyAlignment="1" applyProtection="0">
      <alignment vertical="center"/>
    </xf>
    <xf numFmtId="0" fontId="0" fillId="3" borderId="30" applyNumberFormat="0" applyFont="1" applyFill="1" applyBorder="1" applyAlignment="1" applyProtection="0">
      <alignment vertical="center"/>
    </xf>
    <xf numFmtId="0" fontId="11" fillId="3" borderId="31" applyNumberFormat="0" applyFont="1" applyFill="1" applyBorder="1" applyAlignment="1" applyProtection="0">
      <alignment horizontal="right" vertical="center" wrapText="1"/>
    </xf>
    <xf numFmtId="0" fontId="11" fillId="3" borderId="32" applyNumberFormat="0" applyFont="1" applyFill="1" applyBorder="1" applyAlignment="1" applyProtection="0">
      <alignment horizontal="right" vertical="center"/>
    </xf>
    <xf numFmtId="59" fontId="11" fillId="3" borderId="32" applyNumberFormat="1" applyFont="1" applyFill="1" applyBorder="1" applyAlignment="1" applyProtection="0">
      <alignment vertical="center"/>
    </xf>
    <xf numFmtId="49" fontId="5" fillId="3" borderId="32" applyNumberFormat="1" applyFont="1" applyFill="1" applyBorder="1" applyAlignment="1" applyProtection="0">
      <alignment horizontal="left" vertical="center"/>
    </xf>
    <xf numFmtId="64" fontId="5" fillId="3" borderId="32" applyNumberFormat="1" applyFont="1" applyFill="1" applyBorder="1" applyAlignment="1" applyProtection="0">
      <alignment vertical="center"/>
    </xf>
    <xf numFmtId="59" fontId="11" fillId="3" borderId="33" applyNumberFormat="1" applyFont="1" applyFill="1" applyBorder="1" applyAlignment="1" applyProtection="0">
      <alignment vertical="center"/>
    </xf>
    <xf numFmtId="0" fontId="0" applyNumberFormat="1" applyFont="1" applyFill="0" applyBorder="0" applyAlignment="1" applyProtection="0">
      <alignment vertical="bottom"/>
    </xf>
    <xf numFmtId="49" fontId="2" borderId="34" applyNumberFormat="1" applyFont="1" applyFill="0" applyBorder="1" applyAlignment="1" applyProtection="0">
      <alignment horizontal="left" vertical="bottom"/>
    </xf>
    <xf numFmtId="0" fontId="17" borderId="34" applyNumberFormat="0" applyFont="1" applyFill="0" applyBorder="1" applyAlignment="1" applyProtection="0">
      <alignment horizontal="left" vertical="bottom"/>
    </xf>
    <xf numFmtId="0" fontId="0" borderId="35" applyNumberFormat="0" applyFont="1" applyFill="0" applyBorder="1" applyAlignment="1" applyProtection="0">
      <alignment vertical="bottom"/>
    </xf>
    <xf numFmtId="0" fontId="17" borderId="36" applyNumberFormat="0" applyFont="1" applyFill="0" applyBorder="1" applyAlignment="1" applyProtection="0">
      <alignment horizontal="left" vertical="bottom"/>
    </xf>
    <xf numFmtId="0" fontId="0" borderId="37" applyNumberFormat="0" applyFont="1" applyFill="0" applyBorder="1" applyAlignment="1" applyProtection="0">
      <alignment vertical="bottom"/>
    </xf>
    <xf numFmtId="49" fontId="14" fillId="2" borderId="14" applyNumberFormat="1" applyFont="1" applyFill="1" applyBorder="1" applyAlignment="1" applyProtection="0">
      <alignment horizontal="left" vertical="center" wrapText="1"/>
    </xf>
    <xf numFmtId="49" fontId="14" fillId="2" borderId="14" applyNumberFormat="1" applyFont="1" applyFill="1" applyBorder="1" applyAlignment="1" applyProtection="0">
      <alignment horizontal="center" vertical="center" wrapText="1"/>
    </xf>
    <xf numFmtId="49" fontId="18" borderId="38" applyNumberFormat="1" applyFont="1" applyFill="0" applyBorder="1" applyAlignment="1" applyProtection="0">
      <alignment vertical="bottom"/>
    </xf>
    <xf numFmtId="0" fontId="19" borderId="39" applyNumberFormat="0" applyFont="1" applyFill="0" applyBorder="1" applyAlignment="1" applyProtection="0">
      <alignment horizontal="left" vertical="center" wrapText="1"/>
    </xf>
    <xf numFmtId="0" fontId="17" borderId="40" applyNumberFormat="0" applyFont="1" applyFill="0" applyBorder="1" applyAlignment="1" applyProtection="0">
      <alignment horizontal="left" vertical="bottom"/>
    </xf>
    <xf numFmtId="0" fontId="17" borderId="40" applyNumberFormat="0" applyFont="1" applyFill="0" applyBorder="1" applyAlignment="1" applyProtection="0">
      <alignment horizontal="center" vertical="bottom"/>
    </xf>
    <xf numFmtId="9" fontId="17" borderId="40" applyNumberFormat="1" applyFont="1" applyFill="0" applyBorder="1" applyAlignment="1" applyProtection="0">
      <alignment horizontal="center" vertical="bottom"/>
    </xf>
    <xf numFmtId="65" fontId="17" borderId="40" applyNumberFormat="1" applyFont="1" applyFill="0" applyBorder="1" applyAlignment="1" applyProtection="0">
      <alignment horizontal="center" vertical="bottom"/>
    </xf>
    <xf numFmtId="0" fontId="0" borderId="41" applyNumberFormat="0" applyFont="1" applyFill="0" applyBorder="1" applyAlignment="1" applyProtection="0">
      <alignment vertical="bottom"/>
    </xf>
    <xf numFmtId="49" fontId="2" borderId="14" applyNumberFormat="1" applyFont="1" applyFill="0" applyBorder="1" applyAlignment="1" applyProtection="0">
      <alignment horizontal="left" vertical="bottom"/>
    </xf>
    <xf numFmtId="0" fontId="0" borderId="14" applyNumberFormat="0" applyFont="1" applyFill="0" applyBorder="1" applyAlignment="1" applyProtection="0">
      <alignment vertical="bottom"/>
    </xf>
    <xf numFmtId="0" fontId="0" borderId="42" applyNumberFormat="0" applyFont="1" applyFill="0" applyBorder="1" applyAlignment="1" applyProtection="0">
      <alignment vertical="bottom"/>
    </xf>
    <xf numFmtId="0" fontId="17" borderId="39" applyNumberFormat="0" applyFont="1" applyFill="0" applyBorder="1" applyAlignment="1" applyProtection="0">
      <alignment horizontal="left" vertical="bottom"/>
    </xf>
    <xf numFmtId="49" fontId="17" borderId="14" applyNumberFormat="1" applyFont="1" applyFill="0" applyBorder="1" applyAlignment="1" applyProtection="0">
      <alignment horizontal="left" vertical="bottom"/>
    </xf>
    <xf numFmtId="0" fontId="17" borderId="14" applyNumberFormat="0" applyFont="1" applyFill="0" applyBorder="1" applyAlignment="1" applyProtection="0">
      <alignment horizontal="center" vertical="bottom"/>
    </xf>
    <xf numFmtId="9" fontId="17" borderId="14" applyNumberFormat="1" applyFont="1" applyFill="0" applyBorder="1" applyAlignment="1" applyProtection="0">
      <alignment horizontal="center" vertical="bottom"/>
    </xf>
    <xf numFmtId="65" fontId="17" borderId="14" applyNumberFormat="1" applyFont="1" applyFill="0" applyBorder="1" applyAlignment="1" applyProtection="0">
      <alignment horizontal="center" vertical="bottom"/>
    </xf>
    <xf numFmtId="0" fontId="17" borderId="14" applyNumberFormat="0" applyFont="1" applyFill="0" applyBorder="1" applyAlignment="1" applyProtection="0">
      <alignment horizontal="left" vertical="bottom"/>
    </xf>
    <xf numFmtId="0" fontId="0" borderId="43" applyNumberFormat="1" applyFont="1" applyFill="0" applyBorder="1" applyAlignment="1" applyProtection="0">
      <alignment vertical="bottom"/>
    </xf>
    <xf numFmtId="0" fontId="0" borderId="44" applyNumberFormat="0" applyFont="1" applyFill="0" applyBorder="1" applyAlignment="1" applyProtection="0">
      <alignment vertical="bottom"/>
    </xf>
    <xf numFmtId="49" fontId="17" borderId="14" applyNumberFormat="1" applyFont="1" applyFill="0" applyBorder="1" applyAlignment="1" applyProtection="0">
      <alignment horizontal="left" vertical="center" wrapText="1"/>
    </xf>
    <xf numFmtId="0" fontId="17" borderId="14" applyNumberFormat="0" applyFont="1" applyFill="0" applyBorder="1" applyAlignment="1" applyProtection="0">
      <alignment horizontal="center" vertical="center" wrapText="1"/>
    </xf>
    <xf numFmtId="9" fontId="17" borderId="14" applyNumberFormat="1" applyFont="1" applyFill="0" applyBorder="1" applyAlignment="1" applyProtection="0">
      <alignment horizontal="center" vertical="center" wrapText="1"/>
    </xf>
    <xf numFmtId="65" fontId="17" borderId="14" applyNumberFormat="1" applyFont="1" applyFill="0" applyBorder="1" applyAlignment="1" applyProtection="0">
      <alignment horizontal="center" vertical="center" wrapText="1"/>
    </xf>
    <xf numFmtId="0" fontId="17" borderId="14" applyNumberFormat="0" applyFont="1" applyFill="0" applyBorder="1" applyAlignment="1" applyProtection="0">
      <alignment horizontal="left" vertical="center" wrapText="1"/>
    </xf>
    <xf numFmtId="0" fontId="17" borderId="39" applyNumberFormat="0" applyFont="1" applyFill="0" applyBorder="1" applyAlignment="1" applyProtection="0">
      <alignment horizontal="left" vertical="center" wrapText="1"/>
    </xf>
    <xf numFmtId="0" fontId="20" borderId="40" applyNumberFormat="0" applyFont="1" applyFill="0" applyBorder="1" applyAlignment="1" applyProtection="0">
      <alignment horizontal="left" vertical="bottom"/>
    </xf>
    <xf numFmtId="0" fontId="0" borderId="45" applyNumberFormat="0" applyFont="1" applyFill="0" applyBorder="1" applyAlignment="1" applyProtection="0">
      <alignment vertical="bottom"/>
    </xf>
    <xf numFmtId="0" fontId="0" borderId="46" applyNumberFormat="0" applyFont="1" applyFill="0" applyBorder="1" applyAlignment="1" applyProtection="0">
      <alignment vertical="bottom"/>
    </xf>
    <xf numFmtId="0" fontId="0" borderId="46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17" borderId="34" applyNumberFormat="0" applyFont="1" applyFill="0" applyBorder="1" applyAlignment="1" applyProtection="0">
      <alignment vertical="bottom"/>
    </xf>
    <xf numFmtId="0" fontId="17" borderId="36" applyNumberFormat="0" applyFont="1" applyFill="0" applyBorder="1" applyAlignment="1" applyProtection="0">
      <alignment vertical="bottom"/>
    </xf>
    <xf numFmtId="49" fontId="14" fillId="2" borderId="47" applyNumberFormat="1" applyFont="1" applyFill="1" applyBorder="1" applyAlignment="1" applyProtection="0">
      <alignment horizontal="center" vertical="center" wrapText="1"/>
    </xf>
    <xf numFmtId="0" fontId="19" borderId="34" applyNumberFormat="0" applyFont="1" applyFill="0" applyBorder="1" applyAlignment="1" applyProtection="0">
      <alignment horizontal="left" vertical="center" wrapText="1"/>
    </xf>
    <xf numFmtId="0" fontId="17" borderId="40" applyNumberFormat="0" applyFont="1" applyFill="0" applyBorder="1" applyAlignment="1" applyProtection="0">
      <alignment vertical="bottom"/>
    </xf>
    <xf numFmtId="0" fontId="0" borderId="48" applyNumberFormat="0" applyFont="1" applyFill="0" applyBorder="1" applyAlignment="1" applyProtection="0">
      <alignment vertical="bottom"/>
    </xf>
    <xf numFmtId="0" fontId="17" borderId="39" applyNumberFormat="0" applyFont="1" applyFill="0" applyBorder="1" applyAlignment="1" applyProtection="0">
      <alignment vertical="bottom"/>
    </xf>
    <xf numFmtId="49" fontId="17" borderId="14" applyNumberFormat="1" applyFont="1" applyFill="0" applyBorder="1" applyAlignment="1" applyProtection="0">
      <alignment vertical="bottom"/>
    </xf>
    <xf numFmtId="0" fontId="0" borderId="38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4" fillId="2" borderId="40" applyNumberFormat="1" applyFont="1" applyFill="1" applyBorder="1" applyAlignment="1" applyProtection="0">
      <alignment horizontal="center" vertical="center" wrapText="1"/>
    </xf>
    <xf numFmtId="0" fontId="17" borderId="14" applyNumberFormat="0" applyFont="1" applyFill="0" applyBorder="1" applyAlignment="1" applyProtection="0">
      <alignment horizontal="center" vertical="bottom" wrapText="1"/>
    </xf>
    <xf numFmtId="9" fontId="17" borderId="14" applyNumberFormat="1" applyFont="1" applyFill="0" applyBorder="1" applyAlignment="1" applyProtection="0">
      <alignment horizontal="center" vertical="bottom" wrapText="1"/>
    </xf>
    <xf numFmtId="65" fontId="17" borderId="14" applyNumberFormat="1" applyFont="1" applyFill="0" applyBorder="1" applyAlignment="1" applyProtection="0">
      <alignment horizontal="center" vertical="bottom" wrapText="1"/>
    </xf>
    <xf numFmtId="0" fontId="17" borderId="14" applyNumberFormat="1" applyFont="1" applyFill="0" applyBorder="1" applyAlignment="1" applyProtection="0">
      <alignment horizontal="center" vertical="bottom" wrapText="1"/>
    </xf>
    <xf numFmtId="0" fontId="17" borderId="40" applyNumberFormat="0" applyFont="1" applyFill="0" applyBorder="1" applyAlignment="1" applyProtection="0">
      <alignment horizontal="center" vertical="bottom" wrapText="1"/>
    </xf>
    <xf numFmtId="9" fontId="17" borderId="40" applyNumberFormat="1" applyFont="1" applyFill="0" applyBorder="1" applyAlignment="1" applyProtection="0">
      <alignment horizontal="center" vertical="bottom" wrapText="1"/>
    </xf>
    <xf numFmtId="65" fontId="17" borderId="40" applyNumberFormat="1" applyFont="1" applyFill="0" applyBorder="1" applyAlignment="1" applyProtection="0">
      <alignment horizontal="center" vertical="bottom" wrapText="1"/>
    </xf>
    <xf numFmtId="49" fontId="17" borderId="14" applyNumberFormat="1" applyFont="1" applyFill="0" applyBorder="1" applyAlignment="1" applyProtection="0">
      <alignment horizontal="center" vertical="bottom" wrapText="1"/>
    </xf>
    <xf numFmtId="0" fontId="0" applyNumberFormat="1" applyFont="1" applyFill="0" applyBorder="0" applyAlignment="1" applyProtection="0">
      <alignment vertical="bottom"/>
    </xf>
    <xf numFmtId="0" fontId="14" fillId="2" borderId="14" applyNumberFormat="0" applyFont="1" applyFill="1" applyBorder="1" applyAlignment="1" applyProtection="0">
      <alignment horizontal="center" vertical="center" wrapText="1"/>
    </xf>
    <xf numFmtId="0" fontId="2" borderId="14" applyNumberFormat="0" applyFont="1" applyFill="0" applyBorder="1" applyAlignment="1" applyProtection="0">
      <alignment horizontal="left" vertical="bottom"/>
    </xf>
    <xf numFmtId="63" fontId="17" borderId="14" applyNumberFormat="1" applyFont="1" applyFill="0" applyBorder="1" applyAlignment="1" applyProtection="0">
      <alignment horizontal="center" vertical="bottom"/>
    </xf>
    <xf numFmtId="49" fontId="17" borderId="14" applyNumberFormat="1" applyFont="1" applyFill="0" applyBorder="1" applyAlignment="1" applyProtection="0">
      <alignment horizontal="center" vertical="bottom"/>
    </xf>
    <xf numFmtId="0" fontId="17" borderId="49" applyNumberFormat="0" applyFont="1" applyFill="0" applyBorder="1" applyAlignment="1" applyProtection="0">
      <alignment vertical="bottom"/>
    </xf>
    <xf numFmtId="9" fontId="17" borderId="49" applyNumberFormat="1" applyFont="1" applyFill="0" applyBorder="1" applyAlignment="1" applyProtection="0">
      <alignment vertical="bottom"/>
    </xf>
    <xf numFmtId="65" fontId="17" borderId="49" applyNumberFormat="1" applyFont="1" applyFill="0" applyBorder="1" applyAlignment="1" applyProtection="0">
      <alignment vertical="bottom"/>
    </xf>
    <xf numFmtId="0" fontId="0" borderId="50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" borderId="34" applyNumberFormat="1" applyFont="1" applyFill="0" applyBorder="1" applyAlignment="1" applyProtection="0">
      <alignment horizontal="left" vertical="bottom" wrapText="1"/>
    </xf>
    <xf numFmtId="0" fontId="0" borderId="34" applyNumberFormat="0" applyFont="1" applyFill="0" applyBorder="1" applyAlignment="1" applyProtection="0">
      <alignment vertical="bottom"/>
    </xf>
    <xf numFmtId="0" fontId="2" borderId="34" applyNumberFormat="0" applyFont="1" applyFill="0" applyBorder="1" applyAlignment="1" applyProtection="0">
      <alignment horizontal="left" vertical="bottom" wrapText="1"/>
    </xf>
    <xf numFmtId="0" fontId="22" borderId="34" applyNumberFormat="0" applyFont="1" applyFill="0" applyBorder="1" applyAlignment="1" applyProtection="0">
      <alignment vertical="bottom" wrapText="1"/>
    </xf>
    <xf numFmtId="49" fontId="14" fillId="2" borderId="34" applyNumberFormat="1" applyFont="1" applyFill="1" applyBorder="1" applyAlignment="1" applyProtection="0">
      <alignment horizontal="left" vertical="center" wrapText="1"/>
    </xf>
    <xf numFmtId="49" fontId="14" fillId="2" borderId="34" applyNumberFormat="1" applyFont="1" applyFill="1" applyBorder="1" applyAlignment="1" applyProtection="0">
      <alignment horizontal="center" vertical="center" wrapText="1"/>
    </xf>
    <xf numFmtId="49" fontId="2" borderId="14" applyNumberFormat="1" applyFont="1" applyFill="0" applyBorder="1" applyAlignment="1" applyProtection="0">
      <alignment horizontal="left" vertical="bottom" wrapText="1"/>
    </xf>
    <xf numFmtId="0" fontId="0" borderId="47" applyNumberFormat="0" applyFont="1" applyFill="0" applyBorder="1" applyAlignment="1" applyProtection="0">
      <alignment vertical="bottom"/>
    </xf>
    <xf numFmtId="0" fontId="0" borderId="51" applyNumberFormat="0" applyFont="1" applyFill="0" applyBorder="1" applyAlignment="1" applyProtection="0">
      <alignment vertical="bottom"/>
    </xf>
    <xf numFmtId="0" fontId="2" borderId="14" applyNumberFormat="0" applyFont="1" applyFill="0" applyBorder="1" applyAlignment="1" applyProtection="0">
      <alignment horizontal="left" vertical="bottom" wrapText="1"/>
    </xf>
    <xf numFmtId="0" fontId="17" borderId="52" applyNumberFormat="0" applyFont="1" applyFill="0" applyBorder="1" applyAlignment="1" applyProtection="0">
      <alignment vertical="center" wrapText="1"/>
    </xf>
    <xf numFmtId="0" fontId="17" borderId="53" applyNumberFormat="0" applyFont="1" applyFill="0" applyBorder="1" applyAlignment="1" applyProtection="0">
      <alignment horizontal="center" vertical="center" wrapText="1"/>
    </xf>
    <xf numFmtId="65" fontId="17" borderId="53" applyNumberFormat="1" applyFont="1" applyFill="0" applyBorder="1" applyAlignment="1" applyProtection="0">
      <alignment horizontal="center" vertical="center" wrapText="1"/>
    </xf>
    <xf numFmtId="65" fontId="17" fillId="3" borderId="53" applyNumberFormat="1" applyFont="1" applyFill="1" applyBorder="1" applyAlignment="1" applyProtection="0">
      <alignment horizontal="center" vertical="center" wrapText="1"/>
    </xf>
    <xf numFmtId="9" fontId="17" borderId="53" applyNumberFormat="1" applyFont="1" applyFill="0" applyBorder="1" applyAlignment="1" applyProtection="0">
      <alignment horizontal="center" vertical="bottom" wrapText="1"/>
    </xf>
    <xf numFmtId="66" fontId="17" borderId="54" applyNumberFormat="1" applyFont="1" applyFill="0" applyBorder="1" applyAlignment="1" applyProtection="0">
      <alignment horizontal="center" vertical="bottom" wrapText="1"/>
    </xf>
    <xf numFmtId="66" fontId="17" borderId="14" applyNumberFormat="1" applyFont="1" applyFill="0" applyBorder="1" applyAlignment="1" applyProtection="0">
      <alignment horizontal="center" vertical="bottom" wrapText="1"/>
    </xf>
    <xf numFmtId="63" fontId="17" borderId="14" applyNumberFormat="1" applyFont="1" applyFill="0" applyBorder="1" applyAlignment="1" applyProtection="0">
      <alignment horizontal="center" vertical="bottom" wrapText="1"/>
    </xf>
    <xf numFmtId="0" fontId="17" borderId="14" applyNumberFormat="0" applyFont="1" applyFill="0" applyBorder="1" applyAlignment="1" applyProtection="0">
      <alignment vertical="bottom" wrapText="1"/>
    </xf>
    <xf numFmtId="65" fontId="17" fillId="3" borderId="14" applyNumberFormat="1" applyFont="1" applyFill="1" applyBorder="1" applyAlignment="1" applyProtection="0">
      <alignment horizontal="center" vertical="top" wrapText="1"/>
    </xf>
    <xf numFmtId="0" fontId="17" borderId="40" applyNumberFormat="0" applyFont="1" applyFill="0" applyBorder="1" applyAlignment="1" applyProtection="0">
      <alignment vertical="bottom" wrapText="1"/>
    </xf>
    <xf numFmtId="0" fontId="17" borderId="49" applyNumberFormat="0" applyFont="1" applyFill="0" applyBorder="1" applyAlignment="1" applyProtection="0">
      <alignment vertical="bottom" wrapText="1"/>
    </xf>
    <xf numFmtId="49" fontId="17" borderId="49" applyNumberFormat="1" applyFont="1" applyFill="0" applyBorder="1" applyAlignment="1" applyProtection="0">
      <alignment horizontal="center" vertical="bottom" wrapText="1"/>
    </xf>
    <xf numFmtId="0" fontId="14" borderId="39" applyNumberFormat="0" applyFont="1" applyFill="0" applyBorder="1" applyAlignment="1" applyProtection="0">
      <alignment horizontal="left" vertical="center" wrapText="1"/>
    </xf>
    <xf numFmtId="0" fontId="14" borderId="34" applyNumberFormat="0" applyFont="1" applyFill="0" applyBorder="1" applyAlignment="1" applyProtection="0">
      <alignment horizontal="left" vertical="center" wrapText="1"/>
    </xf>
    <xf numFmtId="49" fontId="17" borderId="34" applyNumberFormat="1" applyFont="1" applyFill="0" applyBorder="1" applyAlignment="1" applyProtection="0">
      <alignment horizontal="center" vertical="bottom" wrapText="1"/>
    </xf>
    <xf numFmtId="0" fontId="17" borderId="34" applyNumberFormat="0" applyFont="1" applyFill="0" applyBorder="1" applyAlignment="1" applyProtection="0">
      <alignment vertical="bottom" wrapText="1"/>
    </xf>
    <xf numFmtId="0" fontId="17" borderId="55" applyNumberFormat="0" applyFont="1" applyFill="0" applyBorder="1" applyAlignment="1" applyProtection="0">
      <alignment vertical="bottom" wrapText="1"/>
    </xf>
    <xf numFmtId="49" fontId="17" borderId="14" applyNumberFormat="1" applyFont="1" applyFill="0" applyBorder="1" applyAlignment="1" applyProtection="0">
      <alignment vertical="bottom" wrapText="1"/>
    </xf>
    <xf numFmtId="0" fontId="17" borderId="56" applyNumberFormat="0" applyFont="1" applyFill="0" applyBorder="1" applyAlignment="1" applyProtection="0">
      <alignment horizontal="center" vertical="bottom" wrapText="1"/>
    </xf>
    <xf numFmtId="0" fontId="17" borderId="57" applyNumberFormat="0" applyFont="1" applyFill="0" applyBorder="1" applyAlignment="1" applyProtection="0">
      <alignment vertical="bottom" wrapText="1"/>
    </xf>
    <xf numFmtId="0" fontId="17" borderId="58" applyNumberFormat="0" applyFont="1" applyFill="0" applyBorder="1" applyAlignment="1" applyProtection="0">
      <alignment vertical="bottom" wrapText="1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3" borderId="34" applyNumberFormat="1" applyFont="1" applyFill="0" applyBorder="1" applyAlignment="1" applyProtection="0">
      <alignment vertical="bottom"/>
    </xf>
    <xf numFmtId="65" fontId="17" borderId="40" applyNumberFormat="1" applyFont="1" applyFill="0" applyBorder="1" applyAlignment="1" applyProtection="0">
      <alignment vertical="bottom"/>
    </xf>
    <xf numFmtId="9" fontId="17" borderId="40" applyNumberFormat="1" applyFont="1" applyFill="0" applyBorder="1" applyAlignment="1" applyProtection="0">
      <alignment vertical="bottom"/>
    </xf>
    <xf numFmtId="0" fontId="17" borderId="14" applyNumberFormat="1" applyFont="1" applyFill="0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2" borderId="34" applyNumberFormat="0" applyFont="1" applyFill="0" applyBorder="1" applyAlignment="1" applyProtection="0">
      <alignment horizontal="left" vertical="bottom"/>
    </xf>
    <xf numFmtId="0" fontId="22" borderId="34" applyNumberFormat="0" applyFont="1" applyFill="0" applyBorder="1" applyAlignment="1" applyProtection="0">
      <alignment vertical="bottom"/>
    </xf>
    <xf numFmtId="0" fontId="2" borderId="36" applyNumberFormat="0" applyFont="1" applyFill="0" applyBorder="1" applyAlignment="1" applyProtection="0">
      <alignment horizontal="left" vertical="bottom"/>
    </xf>
    <xf numFmtId="0" fontId="22" borderId="36" applyNumberFormat="0" applyFont="1" applyFill="0" applyBorder="1" applyAlignment="1" applyProtection="0">
      <alignment vertical="bottom"/>
    </xf>
    <xf numFmtId="0" fontId="17" borderId="49" applyNumberFormat="0" applyFont="1" applyFill="0" applyBorder="1" applyAlignment="1" applyProtection="0">
      <alignment horizontal="center" vertical="bottom"/>
    </xf>
    <xf numFmtId="65" fontId="17" borderId="49" applyNumberFormat="1" applyFont="1" applyFill="0" applyBorder="1" applyAlignment="1" applyProtection="0">
      <alignment horizontal="center" vertical="bottom"/>
    </xf>
    <xf numFmtId="9" fontId="17" borderId="49" applyNumberFormat="1" applyFont="1" applyFill="0" applyBorder="1" applyAlignment="1" applyProtection="0">
      <alignment horizontal="center" vertical="bottom"/>
    </xf>
    <xf numFmtId="0" fontId="17" borderId="36" applyNumberFormat="0" applyFont="1" applyFill="0" applyBorder="1" applyAlignment="1" applyProtection="0">
      <alignment horizontal="center" vertical="bottom"/>
    </xf>
    <xf numFmtId="65" fontId="17" borderId="36" applyNumberFormat="1" applyFont="1" applyFill="0" applyBorder="1" applyAlignment="1" applyProtection="0">
      <alignment horizontal="center" vertical="bottom"/>
    </xf>
    <xf numFmtId="9" fontId="17" borderId="36" applyNumberFormat="1" applyFont="1" applyFill="0" applyBorder="1" applyAlignment="1" applyProtection="0">
      <alignment horizontal="center"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243570"/>
      <rgbColor rgb="ff4397d1"/>
      <rgbColor rgb="ffffffff"/>
      <rgbColor rgb="ff46a9ba"/>
      <rgbColor rgb="ff0000ff"/>
      <rgbColor rgb="ffcfd1d6"/>
      <rgbColor rgb="ffaaaaaa"/>
      <rgbColor rgb="ffff0000"/>
      <rgbColor rgb="ff1070b0"/>
      <rgbColor rgb="ff2a5f8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mailto:outre-mer@ess-france.org" TargetMode="External"/><Relationship Id="rId3" Type="http://schemas.openxmlformats.org/officeDocument/2006/relationships/image" Target="../media/image2.png"/><Relationship Id="rId4" Type="http://schemas.openxmlformats.org/officeDocument/2006/relationships/hyperlink" Target="mailto:contact@cress-mayotte.org" TargetMode="External"/><Relationship Id="rId5" Type="http://schemas.openxmlformats.org/officeDocument/2006/relationships/hyperlink" Target="http://www.cress-mayotte.org" TargetMode="External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mailto:contact@cress-mayotte.org" TargetMode="External"/><Relationship Id="rId3" Type="http://schemas.openxmlformats.org/officeDocument/2006/relationships/hyperlink" Target="http://www.cress-mayotte.org" TargetMode="External"/><Relationship Id="rId4" Type="http://schemas.openxmlformats.org/officeDocument/2006/relationships/image" Target="../media/image2.png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Relationship Id="rId3" Type="http://schemas.openxmlformats.org/officeDocument/2006/relationships/hyperlink" Target="mailto:contact@cress-mayotte.org" TargetMode="External"/><Relationship Id="rId4" Type="http://schemas.openxmlformats.org/officeDocument/2006/relationships/hyperlink" Target="http://www.cress-mayotte.org" TargetMode="External"/></Relationships>
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mailto:contact@cress-mayotte.org" TargetMode="External"/><Relationship Id="rId3" Type="http://schemas.openxmlformats.org/officeDocument/2006/relationships/hyperlink" Target="http://www.cress-mayotte.org" TargetMode="External"/><Relationship Id="rId4" Type="http://schemas.openxmlformats.org/officeDocument/2006/relationships/image" Target="../media/image2.png"/></Relationships>
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Relationship Id="rId3" Type="http://schemas.openxmlformats.org/officeDocument/2006/relationships/hyperlink" Target="mailto:contact@cress-mayotte.org" TargetMode="External"/><Relationship Id="rId4" Type="http://schemas.openxmlformats.org/officeDocument/2006/relationships/hyperlink" Target="http://www.cress-mayotte.org" TargetMode="External"/></Relationships>
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mailto:contact@cress-mayotte.org" TargetMode="External"/><Relationship Id="rId3" Type="http://schemas.openxmlformats.org/officeDocument/2006/relationships/hyperlink" Target="http://www.cress-mayotte.org" TargetMode="External"/><Relationship Id="rId4" Type="http://schemas.openxmlformats.org/officeDocument/2006/relationships/image" Target="../media/image2.png"/></Relationships>
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Relationship Id="rId3" Type="http://schemas.openxmlformats.org/officeDocument/2006/relationships/hyperlink" Target="mailto:contact@cress-mayotte.org" TargetMode="External"/><Relationship Id="rId4" Type="http://schemas.openxmlformats.org/officeDocument/2006/relationships/hyperlink" Target="http://www.cress-mayotte.org" TargetMode="External"/></Relationships>
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mailto:contact@cress-mayotte.org" TargetMode="External"/><Relationship Id="rId3" Type="http://schemas.openxmlformats.org/officeDocument/2006/relationships/hyperlink" Target="http://www.cress-mayotte.org" TargetMode="External"/><Relationship Id="rId4" Type="http://schemas.openxmlformats.org/officeDocument/2006/relationships/image" Target="../media/image2.png"/></Relationships>
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Relationship Id="rId3" Type="http://schemas.openxmlformats.org/officeDocument/2006/relationships/hyperlink" Target="mailto:contact@cress-mayotte.org" TargetMode="External"/><Relationship Id="rId4" Type="http://schemas.openxmlformats.org/officeDocument/2006/relationships/hyperlink" Target="http://www.cress-mayotte.org" TargetMode="Externa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50</xdr:row>
      <xdr:rowOff>213865</xdr:rowOff>
    </xdr:from>
    <xdr:to>
      <xdr:col>9</xdr:col>
      <xdr:colOff>1964715</xdr:colOff>
      <xdr:row>51</xdr:row>
      <xdr:rowOff>158747</xdr:rowOff>
    </xdr:to>
    <xdr:grpSp>
      <xdr:nvGrpSpPr>
        <xdr:cNvPr id="4" name="Grouper"/>
        <xdr:cNvGrpSpPr/>
      </xdr:nvGrpSpPr>
      <xdr:grpSpPr>
        <a:xfrm>
          <a:off x="-1" y="14265780"/>
          <a:ext cx="6028717" cy="457328"/>
          <a:chOff x="0" y="-29825"/>
          <a:chExt cx="6028715" cy="457327"/>
        </a:xfrm>
      </xdr:grpSpPr>
      <xdr:pic>
        <xdr:nvPicPr>
          <xdr:cNvPr id="2" name="Image" descr="Image"/>
          <xdr:cNvPicPr>
            <a:picLocks noChangeAspect="1"/>
          </xdr:cNvPicPr>
        </xdr:nvPicPr>
        <xdr:blipFill>
          <a:blip r:embed="rId1">
            <a:alphaModFix amt="56220"/>
            <a:extLst/>
          </a:blip>
          <a:srcRect l="0" t="0" r="0" b="0"/>
          <a:stretch>
            <a:fillRect/>
          </a:stretch>
        </xdr:blipFill>
        <xdr:spPr>
          <a:xfrm>
            <a:off x="0" y="12700"/>
            <a:ext cx="311129" cy="314598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  <xdr:sp>
        <xdr:nvSpPr>
          <xdr:cNvPr id="3" name="ESS France - Outre-mer - 13 rue Jules Auber, 97400 Saint-Denis, La Réunion…"/>
          <xdr:cNvSpPr txBox="1"/>
        </xdr:nvSpPr>
        <xdr:spPr>
          <a:xfrm>
            <a:off x="282917" y="-29826"/>
            <a:ext cx="5745799" cy="45732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9" tIns="45719" rIns="45719" bIns="45719" numCol="1" anchor="t">
            <a:no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75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defRPr>
            </a:pPr>
            <a:r>
              <a:rPr b="0" baseline="0" cap="none" i="0" spc="0" strike="noStrike" sz="750" u="none">
                <a:solidFill>
                  <a:srgbClr val="1070B0"/>
                </a:solidFill>
                <a:uFillTx/>
                <a:latin typeface="Avenir Heavy"/>
                <a:ea typeface="Avenir Heavy"/>
                <a:cs typeface="Avenir Heavy"/>
                <a:sym typeface="Avenir Heavy"/>
              </a:rPr>
              <a:t>ESS France - Outre-mer </a:t>
            </a:r>
            <a:r>
              <a:rPr b="0" baseline="0" cap="none" i="0" spc="0" strike="noStrike" sz="75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- 13 rue Jules Auber, 97400 Saint-Denis, La Réunion</a:t>
            </a:r>
            <a:endParaRPr b="0" baseline="0" cap="none" i="0" spc="0" strike="noStrike" sz="750" u="none">
              <a:solidFill>
                <a:srgbClr val="1070B0"/>
              </a:solidFill>
              <a:uFillTx/>
              <a:latin typeface="Avenir Book"/>
              <a:ea typeface="Avenir Book"/>
              <a:cs typeface="Avenir Book"/>
              <a:sym typeface="Avenir Book"/>
            </a:endParaRPr>
          </a:p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75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defRPr>
            </a:pPr>
            <a:r>
              <a:rPr b="0" baseline="0" cap="none" i="0" spc="0" strike="noStrike" sz="75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N° SIRET : 903 891 802 00014 - Code APE 9499Z- </a:t>
            </a:r>
            <a:r>
              <a:rPr b="0" baseline="0" cap="none" i="0" spc="0" strike="noStrike" sz="75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  <a:hlinkClick r:id="rId2" invalidUrl="" action="" tgtFrame="" tooltip="" history="1" highlightClick="0" endSnd="0"/>
              </a:rPr>
              <a:t>outre-mer@ess-france.org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2038925</xdr:colOff>
      <xdr:row>0</xdr:row>
      <xdr:rowOff>348334</xdr:rowOff>
    </xdr:to>
    <xdr:sp>
      <xdr:nvSpPr>
        <xdr:cNvPr id="5" name="L’ATELIER - Made In ESS"/>
        <xdr:cNvSpPr txBox="1"/>
      </xdr:nvSpPr>
      <xdr:spPr>
        <a:xfrm>
          <a:off x="-38142" y="-246486"/>
          <a:ext cx="2038926" cy="34833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200" u="none">
              <a:solidFill>
                <a:srgbClr val="FFFFFF"/>
              </a:solidFill>
              <a:uFillTx/>
              <a:latin typeface="Avenir Heavy"/>
              <a:ea typeface="Avenir Heavy"/>
              <a:cs typeface="Avenir Heavy"/>
              <a:sym typeface="Avenir Heavy"/>
            </a:defRPr>
          </a:pPr>
          <a:r>
            <a:rPr b="0" baseline="0" cap="none" i="0" spc="0" strike="noStrike" sz="1200" u="none">
              <a:solidFill>
                <a:srgbClr val="FFFFFF"/>
              </a:solidFill>
              <a:uFillTx/>
              <a:latin typeface="Avenir Heavy"/>
              <a:ea typeface="Avenir Heavy"/>
              <a:cs typeface="Avenir Heavy"/>
              <a:sym typeface="Avenir Heavy"/>
            </a:rPr>
            <a:t> L’ATELIER - Made In ESS </a:t>
          </a:r>
        </a:p>
      </xdr:txBody>
    </xdr:sp>
    <xdr:clientData/>
  </xdr:twoCellAnchor>
  <xdr:twoCellAnchor>
    <xdr:from>
      <xdr:col>5</xdr:col>
      <xdr:colOff>634784</xdr:colOff>
      <xdr:row>0</xdr:row>
      <xdr:rowOff>0</xdr:rowOff>
    </xdr:from>
    <xdr:to>
      <xdr:col>11</xdr:col>
      <xdr:colOff>338756</xdr:colOff>
      <xdr:row>0</xdr:row>
      <xdr:rowOff>202208</xdr:rowOff>
    </xdr:to>
    <xdr:pic>
      <xdr:nvPicPr>
        <xdr:cNvPr id="6" name="Image" descr="Image"/>
        <xdr:cNvPicPr>
          <a:picLocks noChangeAspect="1"/>
        </xdr:cNvPicPr>
      </xdr:nvPicPr>
      <xdr:blipFill>
        <a:blip r:embed="rId3">
          <a:extLst/>
        </a:blip>
        <a:srcRect l="0" t="0" r="0" b="0"/>
        <a:stretch>
          <a:fillRect/>
        </a:stretch>
      </xdr:blipFill>
      <xdr:spPr>
        <a:xfrm>
          <a:off x="4063784" y="-123099"/>
          <a:ext cx="3323473" cy="20220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56</xdr:row>
      <xdr:rowOff>31686</xdr:rowOff>
    </xdr:from>
    <xdr:to>
      <xdr:col>13</xdr:col>
      <xdr:colOff>110172</xdr:colOff>
      <xdr:row>58</xdr:row>
      <xdr:rowOff>67373</xdr:rowOff>
    </xdr:to>
    <xdr:grpSp>
      <xdr:nvGrpSpPr>
        <xdr:cNvPr id="9" name="Grouper"/>
        <xdr:cNvGrpSpPr/>
      </xdr:nvGrpSpPr>
      <xdr:grpSpPr>
        <a:xfrm>
          <a:off x="-19092" y="15666656"/>
          <a:ext cx="8746174" cy="457328"/>
          <a:chOff x="0" y="-29825"/>
          <a:chExt cx="8746172" cy="457327"/>
        </a:xfrm>
      </xdr:grpSpPr>
      <xdr:pic>
        <xdr:nvPicPr>
          <xdr:cNvPr id="7" name="Image" descr="Image"/>
          <xdr:cNvPicPr>
            <a:picLocks noChangeAspect="1"/>
          </xdr:cNvPicPr>
        </xdr:nvPicPr>
        <xdr:blipFill>
          <a:blip r:embed="rId1">
            <a:alphaModFix amt="56220"/>
            <a:extLst/>
          </a:blip>
          <a:srcRect l="0" t="0" r="0" b="0"/>
          <a:stretch>
            <a:fillRect/>
          </a:stretch>
        </xdr:blipFill>
        <xdr:spPr>
          <a:xfrm>
            <a:off x="0" y="41477"/>
            <a:ext cx="311129" cy="314599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  <xdr:sp>
        <xdr:nvSpPr>
          <xdr:cNvPr id="8" name="Chambre Régionale de l’Economie Sociale et Solidaire de Mayotte - 3 rue des Agaves, immeuble briquetterie 97600 Mamoudzou…"/>
          <xdr:cNvSpPr txBox="1"/>
        </xdr:nvSpPr>
        <xdr:spPr>
          <a:xfrm>
            <a:off x="385527" y="-29826"/>
            <a:ext cx="8360646" cy="45732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9" tIns="45719" rIns="45719" bIns="45719" numCol="1" anchor="t">
            <a:no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defRPr>
            </a:pP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Chambre Régionale de l’Economie Sociale et Solidaire de Mayotte - 3 rue des Agaves, immeuble briquetterie 97600 Mamoudzou</a:t>
            </a:r>
            <a:endParaRPr b="0" baseline="0" cap="none" i="0" spc="0" strike="noStrike" sz="800" u="none">
              <a:solidFill>
                <a:srgbClr val="1070B0"/>
              </a:solidFill>
              <a:uFillTx/>
              <a:latin typeface="Avenir Book"/>
              <a:ea typeface="Avenir Book"/>
              <a:cs typeface="Avenir Book"/>
              <a:sym typeface="Avenir Book"/>
            </a:endParaRPr>
          </a:p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defRPr>
            </a:pP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N° SIRET : 811 294 107 00024 - Code APE 9499Z - </a:t>
            </a:r>
            <a:r>
              <a:rPr b="0" baseline="0" cap="none" i="0" spc="0" strike="noStrike" sz="800" u="none">
                <a:noFill/>
                <a:uFill>
                  <a:solidFill>
                    <a:srgbClr val="0000FF"/>
                  </a:solidFill>
                </a:uFill>
                <a:latin typeface="Avenir Book"/>
                <a:ea typeface="Avenir Book"/>
                <a:cs typeface="Avenir Book"/>
                <a:sym typeface="Avenir Book"/>
                <a:hlinkClick r:id="rId4" invalidUrl="" action="" tgtFrame="" tooltip="" history="1" highlightClick="0" endSnd="0"/>
              </a:rPr>
              <a:t>contact@cress-mayotte.org</a:t>
            </a: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 - 02 69 63 16 39 - </a:t>
            </a:r>
            <a:r>
              <a:rPr b="0" baseline="0" cap="none" i="0" spc="0" strike="noStrike" sz="800" u="none">
                <a:noFill/>
                <a:uFillTx/>
                <a:latin typeface="Avenir Book"/>
                <a:ea typeface="Avenir Book"/>
                <a:cs typeface="Avenir Book"/>
                <a:sym typeface="Avenir Book"/>
                <a:hlinkClick r:id="rId5" invalidUrl="" action="" tgtFrame="" tooltip="" history="1" highlightClick="0" endSnd="0"/>
              </a:rPr>
              <a:t>www.cress-mayotte.org</a:t>
            </a:r>
          </a:p>
        </xdr:txBody>
      </xdr:sp>
    </xdr:grp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6308</xdr:colOff>
      <xdr:row>40</xdr:row>
      <xdr:rowOff>104116</xdr:rowOff>
    </xdr:from>
    <xdr:to>
      <xdr:col>5</xdr:col>
      <xdr:colOff>192681</xdr:colOff>
      <xdr:row>42</xdr:row>
      <xdr:rowOff>180443</xdr:rowOff>
    </xdr:to>
    <xdr:grpSp>
      <xdr:nvGrpSpPr>
        <xdr:cNvPr id="13" name="Grouper"/>
        <xdr:cNvGrpSpPr/>
      </xdr:nvGrpSpPr>
      <xdr:grpSpPr>
        <a:xfrm>
          <a:off x="6308" y="11652861"/>
          <a:ext cx="8746174" cy="457328"/>
          <a:chOff x="0" y="-29825"/>
          <a:chExt cx="8746172" cy="457327"/>
        </a:xfrm>
      </xdr:grpSpPr>
      <xdr:pic>
        <xdr:nvPicPr>
          <xdr:cNvPr id="11" name="Image" descr="Image"/>
          <xdr:cNvPicPr>
            <a:picLocks noChangeAspect="1"/>
          </xdr:cNvPicPr>
        </xdr:nvPicPr>
        <xdr:blipFill>
          <a:blip r:embed="rId1">
            <a:alphaModFix amt="56220"/>
            <a:extLst/>
          </a:blip>
          <a:srcRect l="0" t="0" r="0" b="0"/>
          <a:stretch>
            <a:fillRect/>
          </a:stretch>
        </xdr:blipFill>
        <xdr:spPr>
          <a:xfrm>
            <a:off x="0" y="41477"/>
            <a:ext cx="311129" cy="314599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  <xdr:sp>
        <xdr:nvSpPr>
          <xdr:cNvPr id="12" name="Chambre Régionale de l’Economie Sociale et Solidaire de Mayotte - 3 rue des Agaves, immeuble briquetterie 97600 Mamoudzou…"/>
          <xdr:cNvSpPr txBox="1"/>
        </xdr:nvSpPr>
        <xdr:spPr>
          <a:xfrm>
            <a:off x="385527" y="-29826"/>
            <a:ext cx="8360646" cy="45732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9" tIns="45719" rIns="45719" bIns="45719" numCol="1" anchor="t">
            <a:no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defRPr>
            </a:pP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Chambre Régionale de l’Economie Sociale et Solidaire de Mayotte - 3 rue des Agaves, immeuble briquetterie 97600 Mamoudzou</a:t>
            </a:r>
            <a:endParaRPr b="0" baseline="0" cap="none" i="0" spc="0" strike="noStrike" sz="800" u="none">
              <a:solidFill>
                <a:srgbClr val="1070B0"/>
              </a:solidFill>
              <a:uFillTx/>
              <a:latin typeface="Avenir Book"/>
              <a:ea typeface="Avenir Book"/>
              <a:cs typeface="Avenir Book"/>
              <a:sym typeface="Avenir Book"/>
            </a:endParaRPr>
          </a:p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defRPr>
            </a:pP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N° SIRET : 811 294 107 00024 - Code APE 9499Z - </a:t>
            </a:r>
            <a:r>
              <a:rPr b="0" baseline="0" cap="none" i="0" spc="0" strike="noStrike" sz="800" u="none">
                <a:noFill/>
                <a:uFill>
                  <a:solidFill>
                    <a:srgbClr val="0000FF"/>
                  </a:solidFill>
                </a:uFill>
                <a:latin typeface="Avenir Book"/>
                <a:ea typeface="Avenir Book"/>
                <a:cs typeface="Avenir Book"/>
                <a:sym typeface="Avenir Book"/>
                <a:hlinkClick r:id="rId2" invalidUrl="" action="" tgtFrame="" tooltip="" history="1" highlightClick="0" endSnd="0"/>
              </a:rPr>
              <a:t>contact@cress-mayotte.org</a:t>
            </a: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 - 02 69 63 16 39 - </a:t>
            </a:r>
            <a:r>
              <a:rPr b="0" baseline="0" cap="none" i="0" spc="0" strike="noStrike" sz="800" u="none">
                <a:noFill/>
                <a:uFillTx/>
                <a:latin typeface="Avenir Book"/>
                <a:ea typeface="Avenir Book"/>
                <a:cs typeface="Avenir Book"/>
                <a:sym typeface="Avenir Book"/>
                <a:hlinkClick r:id="rId3" invalidUrl="" action="" tgtFrame="" tooltip="" history="1" highlightClick="0" endSnd="0"/>
              </a:rPr>
              <a:t>www.cress-mayotte.org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2038925</xdr:colOff>
      <xdr:row>0</xdr:row>
      <xdr:rowOff>348334</xdr:rowOff>
    </xdr:to>
    <xdr:sp>
      <xdr:nvSpPr>
        <xdr:cNvPr id="14" name="L’ATELIER - Made In ESS"/>
        <xdr:cNvSpPr txBox="1"/>
      </xdr:nvSpPr>
      <xdr:spPr>
        <a:xfrm>
          <a:off x="-38142" y="-246486"/>
          <a:ext cx="2038926" cy="348335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200" u="none">
              <a:solidFill>
                <a:srgbClr val="FFFFFF"/>
              </a:solidFill>
              <a:uFillTx/>
              <a:latin typeface="Avenir Heavy"/>
              <a:ea typeface="Avenir Heavy"/>
              <a:cs typeface="Avenir Heavy"/>
              <a:sym typeface="Avenir Heavy"/>
            </a:defRPr>
          </a:pPr>
          <a:r>
            <a:rPr b="0" baseline="0" cap="none" i="0" spc="0" strike="noStrike" sz="1200" u="none">
              <a:solidFill>
                <a:srgbClr val="FFFFFF"/>
              </a:solidFill>
              <a:uFillTx/>
              <a:latin typeface="Avenir Heavy"/>
              <a:ea typeface="Avenir Heavy"/>
              <a:cs typeface="Avenir Heavy"/>
              <a:sym typeface="Avenir Heavy"/>
            </a:rPr>
            <a:t> L’ATELIER - Made In ESS </a:t>
          </a:r>
        </a:p>
      </xdr:txBody>
    </xdr:sp>
    <xdr:clientData/>
  </xdr:twoCellAnchor>
  <xdr:twoCellAnchor>
    <xdr:from>
      <xdr:col>4</xdr:col>
      <xdr:colOff>1481703</xdr:colOff>
      <xdr:row>0</xdr:row>
      <xdr:rowOff>0</xdr:rowOff>
    </xdr:from>
    <xdr:to>
      <xdr:col>5</xdr:col>
      <xdr:colOff>2760475</xdr:colOff>
      <xdr:row>0</xdr:row>
      <xdr:rowOff>202208</xdr:rowOff>
    </xdr:to>
    <xdr:pic>
      <xdr:nvPicPr>
        <xdr:cNvPr id="15" name="Image" descr="Image"/>
        <xdr:cNvPicPr>
          <a:picLocks noChangeAspect="1"/>
        </xdr:cNvPicPr>
      </xdr:nvPicPr>
      <xdr:blipFill>
        <a:blip r:embed="rId4">
          <a:extLst/>
        </a:blip>
        <a:srcRect l="0" t="0" r="0" b="0"/>
        <a:stretch>
          <a:fillRect/>
        </a:stretch>
      </xdr:blipFill>
      <xdr:spPr>
        <a:xfrm>
          <a:off x="7996803" y="-123099"/>
          <a:ext cx="3323473" cy="20220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</xdr:col>
      <xdr:colOff>626281</xdr:colOff>
      <xdr:row>0</xdr:row>
      <xdr:rowOff>177</xdr:rowOff>
    </xdr:from>
    <xdr:to>
      <xdr:col>5</xdr:col>
      <xdr:colOff>393754</xdr:colOff>
      <xdr:row>0</xdr:row>
      <xdr:rowOff>202385</xdr:rowOff>
    </xdr:to>
    <xdr:pic>
      <xdr:nvPicPr>
        <xdr:cNvPr id="17" name="Image" descr="Image"/>
        <xdr:cNvPicPr>
          <a:picLocks noChangeAspect="1"/>
        </xdr:cNvPicPr>
      </xdr:nvPicPr>
      <xdr:blipFill>
        <a:blip r:embed="rId1">
          <a:extLst/>
        </a:blip>
        <a:srcRect l="0" t="0" r="0" b="0"/>
        <a:stretch>
          <a:fillRect/>
        </a:stretch>
      </xdr:blipFill>
      <xdr:spPr>
        <a:xfrm>
          <a:off x="6125381" y="177"/>
          <a:ext cx="3323474" cy="20220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2038925</xdr:colOff>
      <xdr:row>0</xdr:row>
      <xdr:rowOff>348334</xdr:rowOff>
    </xdr:to>
    <xdr:sp>
      <xdr:nvSpPr>
        <xdr:cNvPr id="18" name="L’ATELIER - Made In ESS"/>
        <xdr:cNvSpPr txBox="1"/>
      </xdr:nvSpPr>
      <xdr:spPr>
        <a:xfrm>
          <a:off x="-12742" y="-72965"/>
          <a:ext cx="2038926" cy="34833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200" u="none">
              <a:solidFill>
                <a:srgbClr val="FFFFFF"/>
              </a:solidFill>
              <a:uFillTx/>
              <a:latin typeface="Avenir Heavy"/>
              <a:ea typeface="Avenir Heavy"/>
              <a:cs typeface="Avenir Heavy"/>
              <a:sym typeface="Avenir Heavy"/>
            </a:defRPr>
          </a:pPr>
          <a:r>
            <a:rPr b="0" baseline="0" cap="none" i="0" spc="0" strike="noStrike" sz="1200" u="none">
              <a:solidFill>
                <a:srgbClr val="FFFFFF"/>
              </a:solidFill>
              <a:uFillTx/>
              <a:latin typeface="Avenir Heavy"/>
              <a:ea typeface="Avenir Heavy"/>
              <a:cs typeface="Avenir Heavy"/>
              <a:sym typeface="Avenir Heavy"/>
            </a:rPr>
            <a:t> L’ATELIER - Made In ESS </a:t>
          </a:r>
        </a:p>
      </xdr:txBody>
    </xdr:sp>
    <xdr:clientData/>
  </xdr:twoCellAnchor>
  <xdr:twoCellAnchor>
    <xdr:from>
      <xdr:col>0</xdr:col>
      <xdr:colOff>6308</xdr:colOff>
      <xdr:row>37</xdr:row>
      <xdr:rowOff>155102</xdr:rowOff>
    </xdr:from>
    <xdr:to>
      <xdr:col>4</xdr:col>
      <xdr:colOff>1742081</xdr:colOff>
      <xdr:row>40</xdr:row>
      <xdr:rowOff>40929</xdr:rowOff>
    </xdr:to>
    <xdr:grpSp>
      <xdr:nvGrpSpPr>
        <xdr:cNvPr id="21" name="Grouper"/>
        <xdr:cNvGrpSpPr/>
      </xdr:nvGrpSpPr>
      <xdr:grpSpPr>
        <a:xfrm>
          <a:off x="6308" y="11216167"/>
          <a:ext cx="8746174" cy="457328"/>
          <a:chOff x="0" y="-29825"/>
          <a:chExt cx="8746172" cy="457327"/>
        </a:xfrm>
      </xdr:grpSpPr>
      <xdr:pic>
        <xdr:nvPicPr>
          <xdr:cNvPr id="19" name="Image" descr="Image"/>
          <xdr:cNvPicPr>
            <a:picLocks noChangeAspect="1"/>
          </xdr:cNvPicPr>
        </xdr:nvPicPr>
        <xdr:blipFill>
          <a:blip r:embed="rId2">
            <a:alphaModFix amt="56220"/>
            <a:extLst/>
          </a:blip>
          <a:srcRect l="0" t="0" r="0" b="0"/>
          <a:stretch>
            <a:fillRect/>
          </a:stretch>
        </xdr:blipFill>
        <xdr:spPr>
          <a:xfrm>
            <a:off x="0" y="41477"/>
            <a:ext cx="311129" cy="314599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  <xdr:sp>
        <xdr:nvSpPr>
          <xdr:cNvPr id="20" name="Chambre Régionale de l’Economie Sociale et Solidaire de Mayotte - 3 rue des Agaves, immeuble briquetterie 97600 Mamoudzou…"/>
          <xdr:cNvSpPr txBox="1"/>
        </xdr:nvSpPr>
        <xdr:spPr>
          <a:xfrm>
            <a:off x="385527" y="-29826"/>
            <a:ext cx="8360646" cy="45732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9" tIns="45719" rIns="45719" bIns="45719" numCol="1" anchor="t">
            <a:no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defRPr>
            </a:pP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Chambre Régionale de l’Economie Sociale et Solidaire de Mayotte - 3 rue des Agaves, immeuble briquetterie 97600 Mamoudzou</a:t>
            </a:r>
            <a:endParaRPr b="0" baseline="0" cap="none" i="0" spc="0" strike="noStrike" sz="800" u="none">
              <a:solidFill>
                <a:srgbClr val="1070B0"/>
              </a:solidFill>
              <a:uFillTx/>
              <a:latin typeface="Avenir Book"/>
              <a:ea typeface="Avenir Book"/>
              <a:cs typeface="Avenir Book"/>
              <a:sym typeface="Avenir Book"/>
            </a:endParaRPr>
          </a:p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defRPr>
            </a:pP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N° SIRET : 811 294 107 00024 - Code APE 9499Z - </a:t>
            </a:r>
            <a:r>
              <a:rPr b="0" baseline="0" cap="none" i="0" spc="0" strike="noStrike" sz="800" u="none">
                <a:noFill/>
                <a:uFill>
                  <a:solidFill>
                    <a:srgbClr val="0000FF"/>
                  </a:solidFill>
                </a:uFill>
                <a:latin typeface="Avenir Book"/>
                <a:ea typeface="Avenir Book"/>
                <a:cs typeface="Avenir Book"/>
                <a:sym typeface="Avenir Book"/>
                <a:hlinkClick r:id="rId3" invalidUrl="" action="" tgtFrame="" tooltip="" history="1" highlightClick="0" endSnd="0"/>
              </a:rPr>
              <a:t>contact@cress-mayotte.org</a:t>
            </a: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 - 02 69 63 16 39 - </a:t>
            </a:r>
            <a:r>
              <a:rPr b="0" baseline="0" cap="none" i="0" spc="0" strike="noStrike" sz="800" u="none">
                <a:noFill/>
                <a:uFillTx/>
                <a:latin typeface="Avenir Book"/>
                <a:ea typeface="Avenir Book"/>
                <a:cs typeface="Avenir Book"/>
                <a:sym typeface="Avenir Book"/>
                <a:hlinkClick r:id="rId4" invalidUrl="" action="" tgtFrame="" tooltip="" history="1" highlightClick="0" endSnd="0"/>
              </a:rPr>
              <a:t>www.cress-mayotte.org</a:t>
            </a:r>
          </a:p>
        </xdr:txBody>
      </xdr:sp>
    </xdr:grpSp>
    <xdr:clientData/>
  </xdr:twoCellAnchor>
</xdr:wsDr>
</file>

<file path=xl/drawings/drawing4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44</xdr:row>
      <xdr:rowOff>134596</xdr:rowOff>
    </xdr:from>
    <xdr:to>
      <xdr:col>4</xdr:col>
      <xdr:colOff>1748472</xdr:colOff>
      <xdr:row>47</xdr:row>
      <xdr:rowOff>20423</xdr:rowOff>
    </xdr:to>
    <xdr:grpSp>
      <xdr:nvGrpSpPr>
        <xdr:cNvPr id="25" name="Grouper"/>
        <xdr:cNvGrpSpPr/>
      </xdr:nvGrpSpPr>
      <xdr:grpSpPr>
        <a:xfrm>
          <a:off x="0" y="12859361"/>
          <a:ext cx="8746173" cy="457328"/>
          <a:chOff x="0" y="-29825"/>
          <a:chExt cx="8746172" cy="457327"/>
        </a:xfrm>
      </xdr:grpSpPr>
      <xdr:pic>
        <xdr:nvPicPr>
          <xdr:cNvPr id="23" name="Image" descr="Image"/>
          <xdr:cNvPicPr>
            <a:picLocks noChangeAspect="1"/>
          </xdr:cNvPicPr>
        </xdr:nvPicPr>
        <xdr:blipFill>
          <a:blip r:embed="rId1">
            <a:alphaModFix amt="56220"/>
            <a:extLst/>
          </a:blip>
          <a:srcRect l="0" t="0" r="0" b="0"/>
          <a:stretch>
            <a:fillRect/>
          </a:stretch>
        </xdr:blipFill>
        <xdr:spPr>
          <a:xfrm>
            <a:off x="0" y="41477"/>
            <a:ext cx="311129" cy="314599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  <xdr:sp>
        <xdr:nvSpPr>
          <xdr:cNvPr id="24" name="Chambre Régionale de l’Economie Sociale et Solidaire de Mayotte - 3 rue des Agaves, immeuble briquetterie 97600 Mamoudzou…"/>
          <xdr:cNvSpPr txBox="1"/>
        </xdr:nvSpPr>
        <xdr:spPr>
          <a:xfrm>
            <a:off x="385527" y="-29826"/>
            <a:ext cx="8360646" cy="45732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9" tIns="45719" rIns="45719" bIns="45719" numCol="1" anchor="t">
            <a:no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defRPr>
            </a:pP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Chambre Régionale de l’Economie Sociale et Solidaire de Mayotte - 3 rue des Agaves, immeuble briquetterie 97600 Mamoudzou</a:t>
            </a:r>
            <a:endParaRPr b="0" baseline="0" cap="none" i="0" spc="0" strike="noStrike" sz="800" u="none">
              <a:solidFill>
                <a:srgbClr val="1070B0"/>
              </a:solidFill>
              <a:uFillTx/>
              <a:latin typeface="Avenir Book"/>
              <a:ea typeface="Avenir Book"/>
              <a:cs typeface="Avenir Book"/>
              <a:sym typeface="Avenir Book"/>
            </a:endParaRPr>
          </a:p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defRPr>
            </a:pP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N° SIRET : 811 294 107 00024 - Code APE 9499Z - </a:t>
            </a:r>
            <a:r>
              <a:rPr b="0" baseline="0" cap="none" i="0" spc="0" strike="noStrike" sz="800" u="none">
                <a:noFill/>
                <a:uFill>
                  <a:solidFill>
                    <a:srgbClr val="0000FF"/>
                  </a:solidFill>
                </a:uFill>
                <a:latin typeface="Avenir Book"/>
                <a:ea typeface="Avenir Book"/>
                <a:cs typeface="Avenir Book"/>
                <a:sym typeface="Avenir Book"/>
                <a:hlinkClick r:id="rId2" invalidUrl="" action="" tgtFrame="" tooltip="" history="1" highlightClick="0" endSnd="0"/>
              </a:rPr>
              <a:t>contact@cress-mayotte.org</a:t>
            </a: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 - 02 69 63 16 39 - </a:t>
            </a:r>
            <a:r>
              <a:rPr b="0" baseline="0" cap="none" i="0" spc="0" strike="noStrike" sz="800" u="none">
                <a:noFill/>
                <a:uFillTx/>
                <a:latin typeface="Avenir Book"/>
                <a:ea typeface="Avenir Book"/>
                <a:cs typeface="Avenir Book"/>
                <a:sym typeface="Avenir Book"/>
                <a:hlinkClick r:id="rId3" invalidUrl="" action="" tgtFrame="" tooltip="" history="1" highlightClick="0" endSnd="0"/>
              </a:rPr>
              <a:t>www.cress-mayotte.org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2038925</xdr:colOff>
      <xdr:row>0</xdr:row>
      <xdr:rowOff>348334</xdr:rowOff>
    </xdr:to>
    <xdr:sp>
      <xdr:nvSpPr>
        <xdr:cNvPr id="26" name="L’ATELIER - Made In ESS"/>
        <xdr:cNvSpPr txBox="1"/>
      </xdr:nvSpPr>
      <xdr:spPr>
        <a:xfrm>
          <a:off x="-12742" y="-72965"/>
          <a:ext cx="2038926" cy="34833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200" u="none">
              <a:solidFill>
                <a:srgbClr val="FFFFFF"/>
              </a:solidFill>
              <a:uFillTx/>
              <a:latin typeface="Avenir Heavy"/>
              <a:ea typeface="Avenir Heavy"/>
              <a:cs typeface="Avenir Heavy"/>
              <a:sym typeface="Avenir Heavy"/>
            </a:defRPr>
          </a:pPr>
          <a:r>
            <a:rPr b="0" baseline="0" cap="none" i="0" spc="0" strike="noStrike" sz="1200" u="none">
              <a:solidFill>
                <a:srgbClr val="FFFFFF"/>
              </a:solidFill>
              <a:uFillTx/>
              <a:latin typeface="Avenir Heavy"/>
              <a:ea typeface="Avenir Heavy"/>
              <a:cs typeface="Avenir Heavy"/>
              <a:sym typeface="Avenir Heavy"/>
            </a:rPr>
            <a:t> L’ATELIER - Made In ESS </a:t>
          </a:r>
        </a:p>
      </xdr:txBody>
    </xdr:sp>
    <xdr:clientData/>
  </xdr:twoCellAnchor>
  <xdr:twoCellAnchor>
    <xdr:from>
      <xdr:col>4</xdr:col>
      <xdr:colOff>67706</xdr:colOff>
      <xdr:row>0</xdr:row>
      <xdr:rowOff>177</xdr:rowOff>
    </xdr:from>
    <xdr:to>
      <xdr:col>5</xdr:col>
      <xdr:colOff>1346479</xdr:colOff>
      <xdr:row>0</xdr:row>
      <xdr:rowOff>202385</xdr:rowOff>
    </xdr:to>
    <xdr:pic>
      <xdr:nvPicPr>
        <xdr:cNvPr id="27" name="Image" descr="Image"/>
        <xdr:cNvPicPr>
          <a:picLocks noChangeAspect="1"/>
        </xdr:cNvPicPr>
      </xdr:nvPicPr>
      <xdr:blipFill>
        <a:blip r:embed="rId4">
          <a:extLst/>
        </a:blip>
        <a:srcRect l="0" t="0" r="0" b="0"/>
        <a:stretch>
          <a:fillRect/>
        </a:stretch>
      </xdr:blipFill>
      <xdr:spPr>
        <a:xfrm>
          <a:off x="7065406" y="177"/>
          <a:ext cx="3323473" cy="20220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</xdr:col>
      <xdr:colOff>854881</xdr:colOff>
      <xdr:row>0</xdr:row>
      <xdr:rowOff>177</xdr:rowOff>
    </xdr:from>
    <xdr:to>
      <xdr:col>5</xdr:col>
      <xdr:colOff>1689154</xdr:colOff>
      <xdr:row>0</xdr:row>
      <xdr:rowOff>202385</xdr:rowOff>
    </xdr:to>
    <xdr:pic>
      <xdr:nvPicPr>
        <xdr:cNvPr id="29" name="Image" descr="Image"/>
        <xdr:cNvPicPr>
          <a:picLocks noChangeAspect="1"/>
        </xdr:cNvPicPr>
      </xdr:nvPicPr>
      <xdr:blipFill>
        <a:blip r:embed="rId1">
          <a:extLst/>
        </a:blip>
        <a:srcRect l="0" t="0" r="0" b="0"/>
        <a:stretch>
          <a:fillRect/>
        </a:stretch>
      </xdr:blipFill>
      <xdr:spPr>
        <a:xfrm>
          <a:off x="6125381" y="177"/>
          <a:ext cx="3323474" cy="20220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2038925</xdr:colOff>
      <xdr:row>0</xdr:row>
      <xdr:rowOff>348334</xdr:rowOff>
    </xdr:to>
    <xdr:sp>
      <xdr:nvSpPr>
        <xdr:cNvPr id="30" name="L’ATELIER - Made In ESS"/>
        <xdr:cNvSpPr txBox="1"/>
      </xdr:nvSpPr>
      <xdr:spPr>
        <a:xfrm>
          <a:off x="-12742" y="-72965"/>
          <a:ext cx="2038926" cy="34833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200" u="none">
              <a:solidFill>
                <a:srgbClr val="FFFFFF"/>
              </a:solidFill>
              <a:uFillTx/>
              <a:latin typeface="Avenir Heavy"/>
              <a:ea typeface="Avenir Heavy"/>
              <a:cs typeface="Avenir Heavy"/>
              <a:sym typeface="Avenir Heavy"/>
            </a:defRPr>
          </a:pPr>
          <a:r>
            <a:rPr b="0" baseline="0" cap="none" i="0" spc="0" strike="noStrike" sz="1200" u="none">
              <a:solidFill>
                <a:srgbClr val="FFFFFF"/>
              </a:solidFill>
              <a:uFillTx/>
              <a:latin typeface="Avenir Heavy"/>
              <a:ea typeface="Avenir Heavy"/>
              <a:cs typeface="Avenir Heavy"/>
              <a:sym typeface="Avenir Heavy"/>
            </a:rPr>
            <a:t> L’ATELIER - Made In ESS </a:t>
          </a:r>
        </a:p>
      </xdr:txBody>
    </xdr:sp>
    <xdr:clientData/>
  </xdr:twoCellAnchor>
  <xdr:twoCellAnchor>
    <xdr:from>
      <xdr:col>0</xdr:col>
      <xdr:colOff>0</xdr:colOff>
      <xdr:row>27</xdr:row>
      <xdr:rowOff>158993</xdr:rowOff>
    </xdr:from>
    <xdr:to>
      <xdr:col>5</xdr:col>
      <xdr:colOff>986472</xdr:colOff>
      <xdr:row>30</xdr:row>
      <xdr:rowOff>44820</xdr:rowOff>
    </xdr:to>
    <xdr:grpSp>
      <xdr:nvGrpSpPr>
        <xdr:cNvPr id="33" name="Grouper"/>
        <xdr:cNvGrpSpPr/>
      </xdr:nvGrpSpPr>
      <xdr:grpSpPr>
        <a:xfrm>
          <a:off x="0" y="7984733"/>
          <a:ext cx="8746173" cy="457328"/>
          <a:chOff x="0" y="-29825"/>
          <a:chExt cx="8746172" cy="457327"/>
        </a:xfrm>
      </xdr:grpSpPr>
      <xdr:pic>
        <xdr:nvPicPr>
          <xdr:cNvPr id="31" name="Image" descr="Image"/>
          <xdr:cNvPicPr>
            <a:picLocks noChangeAspect="1"/>
          </xdr:cNvPicPr>
        </xdr:nvPicPr>
        <xdr:blipFill>
          <a:blip r:embed="rId2">
            <a:alphaModFix amt="56220"/>
            <a:extLst/>
          </a:blip>
          <a:srcRect l="0" t="0" r="0" b="0"/>
          <a:stretch>
            <a:fillRect/>
          </a:stretch>
        </xdr:blipFill>
        <xdr:spPr>
          <a:xfrm>
            <a:off x="0" y="41477"/>
            <a:ext cx="311129" cy="314599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  <xdr:sp>
        <xdr:nvSpPr>
          <xdr:cNvPr id="32" name="Chambre Régionale de l’Economie Sociale et Solidaire de Mayotte - 3 rue des Agaves, immeuble briquetterie 97600 Mamoudzou…"/>
          <xdr:cNvSpPr txBox="1"/>
        </xdr:nvSpPr>
        <xdr:spPr>
          <a:xfrm>
            <a:off x="385527" y="-29826"/>
            <a:ext cx="8360646" cy="45732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9" tIns="45719" rIns="45719" bIns="45719" numCol="1" anchor="t">
            <a:no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defRPr>
            </a:pP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Chambre Régionale de l’Economie Sociale et Solidaire de Mayotte - 3 rue des Agaves, immeuble briquetterie 97600 Mamoudzou</a:t>
            </a:r>
            <a:endParaRPr b="0" baseline="0" cap="none" i="0" spc="0" strike="noStrike" sz="800" u="none">
              <a:solidFill>
                <a:srgbClr val="1070B0"/>
              </a:solidFill>
              <a:uFillTx/>
              <a:latin typeface="Avenir Book"/>
              <a:ea typeface="Avenir Book"/>
              <a:cs typeface="Avenir Book"/>
              <a:sym typeface="Avenir Book"/>
            </a:endParaRPr>
          </a:p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defRPr>
            </a:pP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N° SIRET : 811 294 107 00024 - Code APE 9499Z - </a:t>
            </a:r>
            <a:r>
              <a:rPr b="0" baseline="0" cap="none" i="0" spc="0" strike="noStrike" sz="800" u="none">
                <a:noFill/>
                <a:uFill>
                  <a:solidFill>
                    <a:srgbClr val="0000FF"/>
                  </a:solidFill>
                </a:uFill>
                <a:latin typeface="Avenir Book"/>
                <a:ea typeface="Avenir Book"/>
                <a:cs typeface="Avenir Book"/>
                <a:sym typeface="Avenir Book"/>
                <a:hlinkClick r:id="rId3" invalidUrl="" action="" tgtFrame="" tooltip="" history="1" highlightClick="0" endSnd="0"/>
              </a:rPr>
              <a:t>contact@cress-mayotte.org</a:t>
            </a: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 - 02 69 63 16 39 - </a:t>
            </a:r>
            <a:r>
              <a:rPr b="0" baseline="0" cap="none" i="0" spc="0" strike="noStrike" sz="800" u="none">
                <a:noFill/>
                <a:uFillTx/>
                <a:latin typeface="Avenir Book"/>
                <a:ea typeface="Avenir Book"/>
                <a:cs typeface="Avenir Book"/>
                <a:sym typeface="Avenir Book"/>
                <a:hlinkClick r:id="rId4" invalidUrl="" action="" tgtFrame="" tooltip="" history="1" highlightClick="0" endSnd="0"/>
              </a:rPr>
              <a:t>www.cress-mayotte.org</a:t>
            </a:r>
          </a:p>
        </xdr:txBody>
      </xdr:sp>
    </xdr:grpSp>
    <xdr:clientData/>
  </xdr:twoCellAnchor>
</xdr:wsDr>
</file>

<file path=xl/drawings/drawing6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43</xdr:row>
      <xdr:rowOff>172696</xdr:rowOff>
    </xdr:from>
    <xdr:to>
      <xdr:col>2</xdr:col>
      <xdr:colOff>808672</xdr:colOff>
      <xdr:row>46</xdr:row>
      <xdr:rowOff>58523</xdr:rowOff>
    </xdr:to>
    <xdr:grpSp>
      <xdr:nvGrpSpPr>
        <xdr:cNvPr id="37" name="Grouper"/>
        <xdr:cNvGrpSpPr/>
      </xdr:nvGrpSpPr>
      <xdr:grpSpPr>
        <a:xfrm>
          <a:off x="0" y="12859361"/>
          <a:ext cx="8746173" cy="457328"/>
          <a:chOff x="0" y="-29825"/>
          <a:chExt cx="8746172" cy="457327"/>
        </a:xfrm>
      </xdr:grpSpPr>
      <xdr:pic>
        <xdr:nvPicPr>
          <xdr:cNvPr id="35" name="Image" descr="Image"/>
          <xdr:cNvPicPr>
            <a:picLocks noChangeAspect="1"/>
          </xdr:cNvPicPr>
        </xdr:nvPicPr>
        <xdr:blipFill>
          <a:blip r:embed="rId1">
            <a:alphaModFix amt="56220"/>
            <a:extLst/>
          </a:blip>
          <a:srcRect l="0" t="0" r="0" b="0"/>
          <a:stretch>
            <a:fillRect/>
          </a:stretch>
        </xdr:blipFill>
        <xdr:spPr>
          <a:xfrm>
            <a:off x="0" y="41477"/>
            <a:ext cx="311129" cy="314599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  <xdr:sp>
        <xdr:nvSpPr>
          <xdr:cNvPr id="36" name="Chambre Régionale de l’Economie Sociale et Solidaire de Mayotte - 3 rue des Agaves, immeuble briquetterie 97600 Mamoudzou…"/>
          <xdr:cNvSpPr txBox="1"/>
        </xdr:nvSpPr>
        <xdr:spPr>
          <a:xfrm>
            <a:off x="385527" y="-29826"/>
            <a:ext cx="8360646" cy="45732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9" tIns="45719" rIns="45719" bIns="45719" numCol="1" anchor="t">
            <a:no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defRPr>
            </a:pP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Chambre Régionale de l’Economie Sociale et Solidaire de Mayotte - 3 rue des Agaves, immeuble briquetterie 97600 Mamoudzou</a:t>
            </a:r>
            <a:endParaRPr b="0" baseline="0" cap="none" i="0" spc="0" strike="noStrike" sz="800" u="none">
              <a:solidFill>
                <a:srgbClr val="1070B0"/>
              </a:solidFill>
              <a:uFillTx/>
              <a:latin typeface="Avenir Book"/>
              <a:ea typeface="Avenir Book"/>
              <a:cs typeface="Avenir Book"/>
              <a:sym typeface="Avenir Book"/>
            </a:endParaRPr>
          </a:p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defRPr>
            </a:pP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N° SIRET : 811 294 107 00024 - Code APE 9499Z - </a:t>
            </a:r>
            <a:r>
              <a:rPr b="0" baseline="0" cap="none" i="0" spc="0" strike="noStrike" sz="800" u="none">
                <a:noFill/>
                <a:uFill>
                  <a:solidFill>
                    <a:srgbClr val="0000FF"/>
                  </a:solidFill>
                </a:uFill>
                <a:latin typeface="Avenir Book"/>
                <a:ea typeface="Avenir Book"/>
                <a:cs typeface="Avenir Book"/>
                <a:sym typeface="Avenir Book"/>
                <a:hlinkClick r:id="rId2" invalidUrl="" action="" tgtFrame="" tooltip="" history="1" highlightClick="0" endSnd="0"/>
              </a:rPr>
              <a:t>contact@cress-mayotte.org</a:t>
            </a: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 - 02 69 63 16 39 - </a:t>
            </a:r>
            <a:r>
              <a:rPr b="0" baseline="0" cap="none" i="0" spc="0" strike="noStrike" sz="800" u="none">
                <a:noFill/>
                <a:uFillTx/>
                <a:latin typeface="Avenir Book"/>
                <a:ea typeface="Avenir Book"/>
                <a:cs typeface="Avenir Book"/>
                <a:sym typeface="Avenir Book"/>
                <a:hlinkClick r:id="rId3" invalidUrl="" action="" tgtFrame="" tooltip="" history="1" highlightClick="0" endSnd="0"/>
              </a:rPr>
              <a:t>www.cress-mayotte.org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2038925</xdr:colOff>
      <xdr:row>0</xdr:row>
      <xdr:rowOff>348334</xdr:rowOff>
    </xdr:to>
    <xdr:sp>
      <xdr:nvSpPr>
        <xdr:cNvPr id="38" name="L’ATELIER - Made In ESS"/>
        <xdr:cNvSpPr txBox="1"/>
      </xdr:nvSpPr>
      <xdr:spPr>
        <a:xfrm>
          <a:off x="-12742" y="-72965"/>
          <a:ext cx="2038926" cy="34833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200" u="none">
              <a:solidFill>
                <a:srgbClr val="FFFFFF"/>
              </a:solidFill>
              <a:uFillTx/>
              <a:latin typeface="Avenir Heavy"/>
              <a:ea typeface="Avenir Heavy"/>
              <a:cs typeface="Avenir Heavy"/>
              <a:sym typeface="Avenir Heavy"/>
            </a:defRPr>
          </a:pPr>
          <a:r>
            <a:rPr b="0" baseline="0" cap="none" i="0" spc="0" strike="noStrike" sz="1200" u="none">
              <a:solidFill>
                <a:srgbClr val="FFFFFF"/>
              </a:solidFill>
              <a:uFillTx/>
              <a:latin typeface="Avenir Heavy"/>
              <a:ea typeface="Avenir Heavy"/>
              <a:cs typeface="Avenir Heavy"/>
              <a:sym typeface="Avenir Heavy"/>
            </a:rPr>
            <a:t> L’ATELIER - Made In ESS </a:t>
          </a:r>
        </a:p>
      </xdr:txBody>
    </xdr:sp>
    <xdr:clientData/>
  </xdr:twoCellAnchor>
  <xdr:twoCellAnchor>
    <xdr:from>
      <xdr:col>0</xdr:col>
      <xdr:colOff>6125382</xdr:colOff>
      <xdr:row>0</xdr:row>
      <xdr:rowOff>177</xdr:rowOff>
    </xdr:from>
    <xdr:to>
      <xdr:col>3</xdr:col>
      <xdr:colOff>660454</xdr:colOff>
      <xdr:row>0</xdr:row>
      <xdr:rowOff>202385</xdr:rowOff>
    </xdr:to>
    <xdr:pic>
      <xdr:nvPicPr>
        <xdr:cNvPr id="39" name="Image" descr="Image"/>
        <xdr:cNvPicPr>
          <a:picLocks noChangeAspect="1"/>
        </xdr:cNvPicPr>
      </xdr:nvPicPr>
      <xdr:blipFill>
        <a:blip r:embed="rId4">
          <a:extLst/>
        </a:blip>
        <a:srcRect l="0" t="0" r="0" b="0"/>
        <a:stretch>
          <a:fillRect/>
        </a:stretch>
      </xdr:blipFill>
      <xdr:spPr>
        <a:xfrm>
          <a:off x="6125381" y="177"/>
          <a:ext cx="3323474" cy="20220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7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</xdr:col>
      <xdr:colOff>1210481</xdr:colOff>
      <xdr:row>0</xdr:row>
      <xdr:rowOff>177</xdr:rowOff>
    </xdr:from>
    <xdr:to>
      <xdr:col>5</xdr:col>
      <xdr:colOff>1562154</xdr:colOff>
      <xdr:row>0</xdr:row>
      <xdr:rowOff>202385</xdr:rowOff>
    </xdr:to>
    <xdr:pic>
      <xdr:nvPicPr>
        <xdr:cNvPr id="41" name="Image" descr="Image"/>
        <xdr:cNvPicPr>
          <a:picLocks noChangeAspect="1"/>
        </xdr:cNvPicPr>
      </xdr:nvPicPr>
      <xdr:blipFill>
        <a:blip r:embed="rId1">
          <a:extLst/>
        </a:blip>
        <a:srcRect l="0" t="0" r="0" b="0"/>
        <a:stretch>
          <a:fillRect/>
        </a:stretch>
      </xdr:blipFill>
      <xdr:spPr>
        <a:xfrm>
          <a:off x="6125381" y="177"/>
          <a:ext cx="3323474" cy="20220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2038925</xdr:colOff>
      <xdr:row>0</xdr:row>
      <xdr:rowOff>348334</xdr:rowOff>
    </xdr:to>
    <xdr:sp>
      <xdr:nvSpPr>
        <xdr:cNvPr id="42" name="L’ATELIER - Made In ESS"/>
        <xdr:cNvSpPr txBox="1"/>
      </xdr:nvSpPr>
      <xdr:spPr>
        <a:xfrm>
          <a:off x="-12742" y="-72965"/>
          <a:ext cx="2038926" cy="34833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200" u="none">
              <a:solidFill>
                <a:srgbClr val="FFFFFF"/>
              </a:solidFill>
              <a:uFillTx/>
              <a:latin typeface="Avenir Heavy"/>
              <a:ea typeface="Avenir Heavy"/>
              <a:cs typeface="Avenir Heavy"/>
              <a:sym typeface="Avenir Heavy"/>
            </a:defRPr>
          </a:pPr>
          <a:r>
            <a:rPr b="0" baseline="0" cap="none" i="0" spc="0" strike="noStrike" sz="1200" u="none">
              <a:solidFill>
                <a:srgbClr val="FFFFFF"/>
              </a:solidFill>
              <a:uFillTx/>
              <a:latin typeface="Avenir Heavy"/>
              <a:ea typeface="Avenir Heavy"/>
              <a:cs typeface="Avenir Heavy"/>
              <a:sym typeface="Avenir Heavy"/>
            </a:rPr>
            <a:t> L’ATELIER - Made In ESS </a:t>
          </a:r>
        </a:p>
      </xdr:txBody>
    </xdr:sp>
    <xdr:clientData/>
  </xdr:twoCellAnchor>
  <xdr:twoCellAnchor>
    <xdr:from>
      <xdr:col>0</xdr:col>
      <xdr:colOff>0</xdr:colOff>
      <xdr:row>32</xdr:row>
      <xdr:rowOff>108561</xdr:rowOff>
    </xdr:from>
    <xdr:to>
      <xdr:col>5</xdr:col>
      <xdr:colOff>859472</xdr:colOff>
      <xdr:row>34</xdr:row>
      <xdr:rowOff>184888</xdr:rowOff>
    </xdr:to>
    <xdr:grpSp>
      <xdr:nvGrpSpPr>
        <xdr:cNvPr id="45" name="Grouper"/>
        <xdr:cNvGrpSpPr/>
      </xdr:nvGrpSpPr>
      <xdr:grpSpPr>
        <a:xfrm>
          <a:off x="0" y="9874861"/>
          <a:ext cx="8746173" cy="457328"/>
          <a:chOff x="0" y="-29825"/>
          <a:chExt cx="8746172" cy="457327"/>
        </a:xfrm>
      </xdr:grpSpPr>
      <xdr:pic>
        <xdr:nvPicPr>
          <xdr:cNvPr id="43" name="Image" descr="Image"/>
          <xdr:cNvPicPr>
            <a:picLocks noChangeAspect="1"/>
          </xdr:cNvPicPr>
        </xdr:nvPicPr>
        <xdr:blipFill>
          <a:blip r:embed="rId2">
            <a:alphaModFix amt="56220"/>
            <a:extLst/>
          </a:blip>
          <a:srcRect l="0" t="0" r="0" b="0"/>
          <a:stretch>
            <a:fillRect/>
          </a:stretch>
        </xdr:blipFill>
        <xdr:spPr>
          <a:xfrm>
            <a:off x="0" y="41477"/>
            <a:ext cx="311129" cy="314599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  <xdr:sp>
        <xdr:nvSpPr>
          <xdr:cNvPr id="44" name="Chambre Régionale de l’Economie Sociale et Solidaire de Mayotte - 3 rue des Agaves, immeuble briquetterie 97600 Mamoudzou…"/>
          <xdr:cNvSpPr txBox="1"/>
        </xdr:nvSpPr>
        <xdr:spPr>
          <a:xfrm>
            <a:off x="385527" y="-29826"/>
            <a:ext cx="8360646" cy="45732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9" tIns="45719" rIns="45719" bIns="45719" numCol="1" anchor="t">
            <a:no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defRPr>
            </a:pP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Chambre Régionale de l’Economie Sociale et Solidaire de Mayotte - 3 rue des Agaves, immeuble briquetterie 97600 Mamoudzou</a:t>
            </a:r>
            <a:endParaRPr b="0" baseline="0" cap="none" i="0" spc="0" strike="noStrike" sz="800" u="none">
              <a:solidFill>
                <a:srgbClr val="1070B0"/>
              </a:solidFill>
              <a:uFillTx/>
              <a:latin typeface="Avenir Book"/>
              <a:ea typeface="Avenir Book"/>
              <a:cs typeface="Avenir Book"/>
              <a:sym typeface="Avenir Book"/>
            </a:endParaRPr>
          </a:p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defRPr>
            </a:pP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N° SIRET : 811 294 107 00024 - Code APE 9499Z - </a:t>
            </a:r>
            <a:r>
              <a:rPr b="0" baseline="0" cap="none" i="0" spc="0" strike="noStrike" sz="800" u="none">
                <a:noFill/>
                <a:uFill>
                  <a:solidFill>
                    <a:srgbClr val="0000FF"/>
                  </a:solidFill>
                </a:uFill>
                <a:latin typeface="Avenir Book"/>
                <a:ea typeface="Avenir Book"/>
                <a:cs typeface="Avenir Book"/>
                <a:sym typeface="Avenir Book"/>
                <a:hlinkClick r:id="rId3" invalidUrl="" action="" tgtFrame="" tooltip="" history="1" highlightClick="0" endSnd="0"/>
              </a:rPr>
              <a:t>contact@cress-mayotte.org</a:t>
            </a: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 - 02 69 63 16 39 - </a:t>
            </a:r>
            <a:r>
              <a:rPr b="0" baseline="0" cap="none" i="0" spc="0" strike="noStrike" sz="800" u="none">
                <a:noFill/>
                <a:uFillTx/>
                <a:latin typeface="Avenir Book"/>
                <a:ea typeface="Avenir Book"/>
                <a:cs typeface="Avenir Book"/>
                <a:sym typeface="Avenir Book"/>
                <a:hlinkClick r:id="rId4" invalidUrl="" action="" tgtFrame="" tooltip="" history="1" highlightClick="0" endSnd="0"/>
              </a:rPr>
              <a:t>www.cress-mayotte.org</a:t>
            </a:r>
          </a:p>
        </xdr:txBody>
      </xdr:sp>
    </xdr:grpSp>
    <xdr:clientData/>
  </xdr:twoCellAnchor>
</xdr:wsDr>
</file>

<file path=xl/drawings/drawing8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42</xdr:row>
      <xdr:rowOff>111905</xdr:rowOff>
    </xdr:from>
    <xdr:to>
      <xdr:col>6</xdr:col>
      <xdr:colOff>668972</xdr:colOff>
      <xdr:row>44</xdr:row>
      <xdr:rowOff>188232</xdr:rowOff>
    </xdr:to>
    <xdr:grpSp>
      <xdr:nvGrpSpPr>
        <xdr:cNvPr id="49" name="Grouper"/>
        <xdr:cNvGrpSpPr/>
      </xdr:nvGrpSpPr>
      <xdr:grpSpPr>
        <a:xfrm>
          <a:off x="0" y="12266440"/>
          <a:ext cx="8746173" cy="457328"/>
          <a:chOff x="0" y="-29825"/>
          <a:chExt cx="8746172" cy="457327"/>
        </a:xfrm>
      </xdr:grpSpPr>
      <xdr:pic>
        <xdr:nvPicPr>
          <xdr:cNvPr id="47" name="Image" descr="Image"/>
          <xdr:cNvPicPr>
            <a:picLocks noChangeAspect="1"/>
          </xdr:cNvPicPr>
        </xdr:nvPicPr>
        <xdr:blipFill>
          <a:blip r:embed="rId1">
            <a:alphaModFix amt="56220"/>
            <a:extLst/>
          </a:blip>
          <a:srcRect l="0" t="0" r="0" b="0"/>
          <a:stretch>
            <a:fillRect/>
          </a:stretch>
        </xdr:blipFill>
        <xdr:spPr>
          <a:xfrm>
            <a:off x="0" y="41477"/>
            <a:ext cx="311129" cy="314599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  <xdr:sp>
        <xdr:nvSpPr>
          <xdr:cNvPr id="48" name="Chambre Régionale de l’Economie Sociale et Solidaire de Mayotte - 3 rue des Agaves, immeuble briquetterie 97600 Mamoudzou…"/>
          <xdr:cNvSpPr txBox="1"/>
        </xdr:nvSpPr>
        <xdr:spPr>
          <a:xfrm>
            <a:off x="385527" y="-29826"/>
            <a:ext cx="8360646" cy="45732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9" tIns="45719" rIns="45719" bIns="45719" numCol="1" anchor="t">
            <a:no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defRPr>
            </a:pP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Chambre Régionale de l’Economie Sociale et Solidaire de Mayotte - 3 rue des Agaves, immeuble briquetterie 97600 Mamoudzou</a:t>
            </a:r>
            <a:endParaRPr b="0" baseline="0" cap="none" i="0" spc="0" strike="noStrike" sz="800" u="none">
              <a:solidFill>
                <a:srgbClr val="1070B0"/>
              </a:solidFill>
              <a:uFillTx/>
              <a:latin typeface="Avenir Book"/>
              <a:ea typeface="Avenir Book"/>
              <a:cs typeface="Avenir Book"/>
              <a:sym typeface="Avenir Book"/>
            </a:endParaRPr>
          </a:p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defRPr>
            </a:pP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N° SIRET : 811 294 107 00024 - Code APE 9499Z - </a:t>
            </a:r>
            <a:r>
              <a:rPr b="0" baseline="0" cap="none" i="0" spc="0" strike="noStrike" sz="800" u="none">
                <a:noFill/>
                <a:uFill>
                  <a:solidFill>
                    <a:srgbClr val="0000FF"/>
                  </a:solidFill>
                </a:uFill>
                <a:latin typeface="Avenir Book"/>
                <a:ea typeface="Avenir Book"/>
                <a:cs typeface="Avenir Book"/>
                <a:sym typeface="Avenir Book"/>
                <a:hlinkClick r:id="rId2" invalidUrl="" action="" tgtFrame="" tooltip="" history="1" highlightClick="0" endSnd="0"/>
              </a:rPr>
              <a:t>contact@cress-mayotte.org</a:t>
            </a: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 - 02 69 63 16 39 - </a:t>
            </a:r>
            <a:r>
              <a:rPr b="0" baseline="0" cap="none" i="0" spc="0" strike="noStrike" sz="800" u="none">
                <a:noFill/>
                <a:uFillTx/>
                <a:latin typeface="Avenir Book"/>
                <a:ea typeface="Avenir Book"/>
                <a:cs typeface="Avenir Book"/>
                <a:sym typeface="Avenir Book"/>
                <a:hlinkClick r:id="rId3" invalidUrl="" action="" tgtFrame="" tooltip="" history="1" highlightClick="0" endSnd="0"/>
              </a:rPr>
              <a:t>www.cress-mayotte.org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743525</xdr:colOff>
      <xdr:row>0</xdr:row>
      <xdr:rowOff>348334</xdr:rowOff>
    </xdr:to>
    <xdr:sp>
      <xdr:nvSpPr>
        <xdr:cNvPr id="50" name="L’ATELIER - Made In ESS"/>
        <xdr:cNvSpPr txBox="1"/>
      </xdr:nvSpPr>
      <xdr:spPr>
        <a:xfrm>
          <a:off x="-12742" y="-72965"/>
          <a:ext cx="2038926" cy="34833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200" u="none">
              <a:solidFill>
                <a:srgbClr val="FFFFFF"/>
              </a:solidFill>
              <a:uFillTx/>
              <a:latin typeface="Avenir Heavy"/>
              <a:ea typeface="Avenir Heavy"/>
              <a:cs typeface="Avenir Heavy"/>
              <a:sym typeface="Avenir Heavy"/>
            </a:defRPr>
          </a:pPr>
          <a:r>
            <a:rPr b="0" baseline="0" cap="none" i="0" spc="0" strike="noStrike" sz="1200" u="none">
              <a:solidFill>
                <a:srgbClr val="FFFFFF"/>
              </a:solidFill>
              <a:uFillTx/>
              <a:latin typeface="Avenir Heavy"/>
              <a:ea typeface="Avenir Heavy"/>
              <a:cs typeface="Avenir Heavy"/>
              <a:sym typeface="Avenir Heavy"/>
            </a:rPr>
            <a:t> L’ATELIER - Made In ESS </a:t>
          </a:r>
        </a:p>
      </xdr:txBody>
    </xdr:sp>
    <xdr:clientData/>
  </xdr:twoCellAnchor>
  <xdr:twoCellAnchor>
    <xdr:from>
      <xdr:col>3</xdr:col>
      <xdr:colOff>650130</xdr:colOff>
      <xdr:row>0</xdr:row>
      <xdr:rowOff>177</xdr:rowOff>
    </xdr:from>
    <xdr:to>
      <xdr:col>5</xdr:col>
      <xdr:colOff>11203</xdr:colOff>
      <xdr:row>0</xdr:row>
      <xdr:rowOff>202385</xdr:rowOff>
    </xdr:to>
    <xdr:pic>
      <xdr:nvPicPr>
        <xdr:cNvPr id="51" name="Image" descr="Image"/>
        <xdr:cNvPicPr>
          <a:picLocks noChangeAspect="1"/>
        </xdr:cNvPicPr>
      </xdr:nvPicPr>
      <xdr:blipFill>
        <a:blip r:embed="rId4">
          <a:extLst/>
        </a:blip>
        <a:srcRect l="0" t="0" r="0" b="0"/>
        <a:stretch>
          <a:fillRect/>
        </a:stretch>
      </xdr:blipFill>
      <xdr:spPr>
        <a:xfrm>
          <a:off x="3939430" y="177"/>
          <a:ext cx="3323474" cy="20220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9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5215673</xdr:colOff>
      <xdr:row>0</xdr:row>
      <xdr:rowOff>0</xdr:rowOff>
    </xdr:from>
    <xdr:to>
      <xdr:col>3</xdr:col>
      <xdr:colOff>576245</xdr:colOff>
      <xdr:row>0</xdr:row>
      <xdr:rowOff>202208</xdr:rowOff>
    </xdr:to>
    <xdr:pic>
      <xdr:nvPicPr>
        <xdr:cNvPr id="53" name="Image" descr="Image"/>
        <xdr:cNvPicPr>
          <a:picLocks noChangeAspect="1"/>
        </xdr:cNvPicPr>
      </xdr:nvPicPr>
      <xdr:blipFill>
        <a:blip r:embed="rId1">
          <a:extLst/>
        </a:blip>
        <a:srcRect l="0" t="0" r="0" b="0"/>
        <a:stretch>
          <a:fillRect/>
        </a:stretch>
      </xdr:blipFill>
      <xdr:spPr>
        <a:xfrm>
          <a:off x="5215673" y="-50070"/>
          <a:ext cx="3323473" cy="20220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2038925</xdr:colOff>
      <xdr:row>0</xdr:row>
      <xdr:rowOff>348334</xdr:rowOff>
    </xdr:to>
    <xdr:sp>
      <xdr:nvSpPr>
        <xdr:cNvPr id="54" name="L’ATELIER - Made In ESS"/>
        <xdr:cNvSpPr txBox="1"/>
      </xdr:nvSpPr>
      <xdr:spPr>
        <a:xfrm>
          <a:off x="-12742" y="-72965"/>
          <a:ext cx="2038926" cy="34833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200" u="none">
              <a:solidFill>
                <a:srgbClr val="FFFFFF"/>
              </a:solidFill>
              <a:uFillTx/>
              <a:latin typeface="Avenir Heavy"/>
              <a:ea typeface="Avenir Heavy"/>
              <a:cs typeface="Avenir Heavy"/>
              <a:sym typeface="Avenir Heavy"/>
            </a:defRPr>
          </a:pPr>
          <a:r>
            <a:rPr b="0" baseline="0" cap="none" i="0" spc="0" strike="noStrike" sz="1200" u="none">
              <a:solidFill>
                <a:srgbClr val="FFFFFF"/>
              </a:solidFill>
              <a:uFillTx/>
              <a:latin typeface="Avenir Heavy"/>
              <a:ea typeface="Avenir Heavy"/>
              <a:cs typeface="Avenir Heavy"/>
              <a:sym typeface="Avenir Heavy"/>
            </a:rPr>
            <a:t> L’ATELIER - Made In ESS </a:t>
          </a:r>
        </a:p>
      </xdr:txBody>
    </xdr:sp>
    <xdr:clientData/>
  </xdr:twoCellAnchor>
  <xdr:twoCellAnchor>
    <xdr:from>
      <xdr:col>0</xdr:col>
      <xdr:colOff>0</xdr:colOff>
      <xdr:row>36</xdr:row>
      <xdr:rowOff>190010</xdr:rowOff>
    </xdr:from>
    <xdr:to>
      <xdr:col>3</xdr:col>
      <xdr:colOff>783272</xdr:colOff>
      <xdr:row>39</xdr:row>
      <xdr:rowOff>75837</xdr:rowOff>
    </xdr:to>
    <xdr:grpSp>
      <xdr:nvGrpSpPr>
        <xdr:cNvPr id="57" name="Grouper"/>
        <xdr:cNvGrpSpPr/>
      </xdr:nvGrpSpPr>
      <xdr:grpSpPr>
        <a:xfrm>
          <a:off x="0" y="10285240"/>
          <a:ext cx="8746173" cy="457328"/>
          <a:chOff x="0" y="-29825"/>
          <a:chExt cx="8746172" cy="457327"/>
        </a:xfrm>
      </xdr:grpSpPr>
      <xdr:pic>
        <xdr:nvPicPr>
          <xdr:cNvPr id="55" name="Image" descr="Image"/>
          <xdr:cNvPicPr>
            <a:picLocks noChangeAspect="1"/>
          </xdr:cNvPicPr>
        </xdr:nvPicPr>
        <xdr:blipFill>
          <a:blip r:embed="rId2">
            <a:alphaModFix amt="56220"/>
            <a:extLst/>
          </a:blip>
          <a:srcRect l="0" t="0" r="0" b="0"/>
          <a:stretch>
            <a:fillRect/>
          </a:stretch>
        </xdr:blipFill>
        <xdr:spPr>
          <a:xfrm>
            <a:off x="0" y="41477"/>
            <a:ext cx="311129" cy="314599"/>
          </a:xfrm>
          <a:prstGeom prst="rect">
            <a:avLst/>
          </a:prstGeom>
          <a:ln w="12700" cap="flat">
            <a:noFill/>
            <a:miter lim="400000"/>
          </a:ln>
          <a:effectLst/>
        </xdr:spPr>
      </xdr:pic>
      <xdr:sp>
        <xdr:nvSpPr>
          <xdr:cNvPr id="56" name="Chambre Régionale de l’Economie Sociale et Solidaire de Mayotte - 3 rue des Agaves, immeuble briquetterie 97600 Mamoudzou…"/>
          <xdr:cNvSpPr txBox="1"/>
        </xdr:nvSpPr>
        <xdr:spPr>
          <a:xfrm>
            <a:off x="385527" y="-29826"/>
            <a:ext cx="8360646" cy="45732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9" tIns="45719" rIns="45719" bIns="45719" numCol="1" anchor="t">
            <a:no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defRPr>
            </a:pP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Chambre Régionale de l’Economie Sociale et Solidaire de Mayotte - 3 rue des Agaves, immeuble briquetterie 97600 Mamoudzou</a:t>
            </a:r>
            <a:endParaRPr b="0" baseline="0" cap="none" i="0" spc="0" strike="noStrike" sz="800" u="none">
              <a:solidFill>
                <a:srgbClr val="1070B0"/>
              </a:solidFill>
              <a:uFillTx/>
              <a:latin typeface="Avenir Book"/>
              <a:ea typeface="Avenir Book"/>
              <a:cs typeface="Avenir Book"/>
              <a:sym typeface="Avenir Book"/>
            </a:endParaRPr>
          </a:p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defRPr>
            </a:pP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N° SIRET : 811 294 107 00024 - Code APE 9499Z - </a:t>
            </a:r>
            <a:r>
              <a:rPr b="0" baseline="0" cap="none" i="0" spc="0" strike="noStrike" sz="800" u="none">
                <a:noFill/>
                <a:uFill>
                  <a:solidFill>
                    <a:srgbClr val="0000FF"/>
                  </a:solidFill>
                </a:uFill>
                <a:latin typeface="Avenir Book"/>
                <a:ea typeface="Avenir Book"/>
                <a:cs typeface="Avenir Book"/>
                <a:sym typeface="Avenir Book"/>
                <a:hlinkClick r:id="rId3" invalidUrl="" action="" tgtFrame="" tooltip="" history="1" highlightClick="0" endSnd="0"/>
              </a:rPr>
              <a:t>contact@cress-mayotte.org</a:t>
            </a:r>
            <a:r>
              <a:rPr b="0" baseline="0" cap="none" i="0" spc="0" strike="noStrike" sz="800" u="none">
                <a:solidFill>
                  <a:srgbClr val="1070B0"/>
                </a:solidFill>
                <a:uFillTx/>
                <a:latin typeface="Avenir Book"/>
                <a:ea typeface="Avenir Book"/>
                <a:cs typeface="Avenir Book"/>
                <a:sym typeface="Avenir Book"/>
              </a:rPr>
              <a:t> - 02 69 63 16 39 - </a:t>
            </a:r>
            <a:r>
              <a:rPr b="0" baseline="0" cap="none" i="0" spc="0" strike="noStrike" sz="800" u="none">
                <a:noFill/>
                <a:uFillTx/>
                <a:latin typeface="Avenir Book"/>
                <a:ea typeface="Avenir Book"/>
                <a:cs typeface="Avenir Book"/>
                <a:sym typeface="Avenir Book"/>
                <a:hlinkClick r:id="rId4" invalidUrl="" action="" tgtFrame="" tooltip="" history="1" highlightClick="0" endSnd="0"/>
              </a:rPr>
              <a:t>www.cress-mayotte.org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</Relationships>
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</Relationships>
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</Relationships>
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</Relationships>
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2:L53"/>
  <sheetViews>
    <sheetView workbookViewId="0" showGridLines="0" defaultGridColor="1"/>
  </sheetViews>
  <sheetFormatPr defaultColWidth="12.3333" defaultRowHeight="16.6" customHeight="1" outlineLevelRow="0" outlineLevelCol="0"/>
  <cols>
    <col min="1" max="1" width="30.5703" style="1" customWidth="1"/>
    <col min="2" max="2" hidden="1" width="12.3333" style="1" customWidth="1"/>
    <col min="3" max="3" width="14.5391" style="1" customWidth="1"/>
    <col min="4" max="5" hidden="1" width="12.3333" style="1" customWidth="1"/>
    <col min="6" max="6" width="8.33594" style="1" customWidth="1"/>
    <col min="7" max="9" hidden="1" width="12.3333" style="1" customWidth="1"/>
    <col min="10" max="10" width="26.0156" style="1" customWidth="1"/>
    <col min="11" max="11" width="13.1719" style="1" customWidth="1"/>
    <col min="12" max="12" width="8.5" style="1" customWidth="1"/>
    <col min="13" max="16384" width="12.3516" style="1" customWidth="1"/>
  </cols>
  <sheetData>
    <row r="1" ht="71.8" customHeight="1"/>
    <row r="2" ht="45.95" customHeight="1">
      <c r="A2" t="s" s="2">
        <v>0</v>
      </c>
      <c r="B2" s="3"/>
      <c r="C2" s="3"/>
      <c r="D2" s="3"/>
      <c r="E2" s="3"/>
      <c r="F2" s="3"/>
      <c r="G2" s="3"/>
      <c r="H2" s="3"/>
      <c r="I2" s="3"/>
      <c r="J2" s="4"/>
      <c r="K2" s="3"/>
      <c r="L2" s="3"/>
    </row>
    <row r="3" ht="26" customHeight="1">
      <c r="A3" t="s" s="5">
        <v>1</v>
      </c>
      <c r="B3" s="6"/>
      <c r="C3" s="7"/>
      <c r="D3" s="8"/>
      <c r="E3" s="8"/>
      <c r="F3" s="9"/>
      <c r="G3" s="10"/>
      <c r="H3" s="10"/>
      <c r="I3" s="10"/>
      <c r="J3" t="s" s="5">
        <v>2</v>
      </c>
      <c r="K3" s="11"/>
      <c r="L3" s="12"/>
    </row>
    <row r="4" ht="38.9" customHeight="1">
      <c r="A4" t="s" s="13">
        <v>3</v>
      </c>
      <c r="B4" t="s" s="14">
        <v>4</v>
      </c>
      <c r="C4" t="s" s="15">
        <v>5</v>
      </c>
      <c r="D4" s="16">
        <v>2023</v>
      </c>
      <c r="E4" s="16">
        <v>2024</v>
      </c>
      <c r="F4" t="s" s="14">
        <v>6</v>
      </c>
      <c r="G4" s="17">
        <v>2023</v>
      </c>
      <c r="H4" s="17">
        <v>2024</v>
      </c>
      <c r="I4" s="17">
        <v>2025</v>
      </c>
      <c r="J4" t="s" s="18">
        <v>7</v>
      </c>
      <c r="K4" t="s" s="18">
        <v>8</v>
      </c>
      <c r="L4" t="s" s="19">
        <v>6</v>
      </c>
    </row>
    <row r="5" ht="30" customHeight="1">
      <c r="A5" t="s" s="20">
        <v>9</v>
      </c>
      <c r="B5" s="21"/>
      <c r="C5" s="22">
        <f>SUM(C6:C8)</f>
        <v>0</v>
      </c>
      <c r="D5" s="23">
        <f>SUM(D6:D8)</f>
      </c>
      <c r="E5" s="23">
        <f>SUM(E6:E8)</f>
      </c>
      <c r="F5" s="24">
        <f>C5/$C$51</f>
        <v>0</v>
      </c>
      <c r="G5" s="25">
        <f>SUM(G6:G8)</f>
        <v>0</v>
      </c>
      <c r="H5" s="25">
        <f>SUM(H6:H8)</f>
        <v>0</v>
      </c>
      <c r="I5" s="25">
        <f>SUM(I6:I8)</f>
        <v>0</v>
      </c>
      <c r="J5" t="s" s="26">
        <v>10</v>
      </c>
      <c r="K5" s="27">
        <v>0</v>
      </c>
      <c r="L5" s="28">
        <f>K5/K$51</f>
        <v>0</v>
      </c>
    </row>
    <row r="6" ht="17" customHeight="1">
      <c r="A6" t="s" s="29">
        <v>11</v>
      </c>
      <c r="B6" s="30">
        <v>601</v>
      </c>
      <c r="C6" s="31">
        <f>SUMIF('60- Achats'!G2:G33,B6,'60- Achats'!E2:E33)</f>
        <v>0</v>
      </c>
      <c r="D6" s="32">
        <f>SUM(#REF!)</f>
      </c>
      <c r="E6" s="32">
        <f>SUM(#REF!)</f>
      </c>
      <c r="F6" s="33">
        <f>C6/$C$51</f>
        <v>0</v>
      </c>
      <c r="G6" s="34">
        <f>C6/3</f>
        <v>0</v>
      </c>
      <c r="H6" s="34">
        <f>G6</f>
        <v>0</v>
      </c>
      <c r="I6" s="34">
        <f>H6</f>
        <v>0</v>
      </c>
      <c r="J6" s="35"/>
      <c r="K6" s="31"/>
      <c r="L6" s="36"/>
    </row>
    <row r="7" ht="17" customHeight="1">
      <c r="A7" t="s" s="29">
        <v>12</v>
      </c>
      <c r="B7" s="30">
        <v>602</v>
      </c>
      <c r="C7" s="31">
        <f>SUMIF('60- Achats'!G2:G33,B7,'60- Achats'!E2:E33)</f>
        <v>0</v>
      </c>
      <c r="D7" s="32">
        <f>SUM(#REF!)</f>
      </c>
      <c r="E7" s="32">
        <f>SUM(#REF!)</f>
      </c>
      <c r="F7" s="33">
        <f>C7/$C$51</f>
        <v>0</v>
      </c>
      <c r="G7" s="34">
        <f>C7/3</f>
        <v>0</v>
      </c>
      <c r="H7" s="34">
        <f>G7</f>
        <v>0</v>
      </c>
      <c r="I7" s="34">
        <f>H7</f>
        <v>0</v>
      </c>
      <c r="J7" t="s" s="37">
        <v>13</v>
      </c>
      <c r="K7" s="22">
        <f>SUM(K9:K12,K14:K15,K17:K18,K20:K21,K23:K24,K26:K27,K29:K30,K32:K32)</f>
        <v>0</v>
      </c>
      <c r="L7" s="24">
        <f>K7/K$51</f>
        <v>0</v>
      </c>
    </row>
    <row r="8" ht="17" customHeight="1">
      <c r="A8" t="s" s="29">
        <v>14</v>
      </c>
      <c r="B8" s="30">
        <v>603</v>
      </c>
      <c r="C8" s="31">
        <f>SUMIF('60- Achats'!G2:G33,B8,'60- Achats'!E2:E33)</f>
        <v>0</v>
      </c>
      <c r="D8" s="32">
        <f>SUM(#REF!)</f>
      </c>
      <c r="E8" s="32"/>
      <c r="F8" s="33">
        <f>C8/$C$51</f>
        <v>0</v>
      </c>
      <c r="G8" s="34">
        <f>C8/3</f>
        <v>0</v>
      </c>
      <c r="H8" s="34">
        <f>G8</f>
        <v>0</v>
      </c>
      <c r="I8" s="34">
        <f>H8</f>
        <v>0</v>
      </c>
      <c r="J8" t="s" s="29">
        <v>15</v>
      </c>
      <c r="K8" s="31"/>
      <c r="L8" s="24"/>
    </row>
    <row r="9" ht="17" customHeight="1">
      <c r="A9" s="38"/>
      <c r="B9" s="39"/>
      <c r="C9" s="31"/>
      <c r="D9" s="40"/>
      <c r="E9" s="40"/>
      <c r="F9" s="24"/>
      <c r="G9" s="34"/>
      <c r="H9" s="34"/>
      <c r="I9" s="34"/>
      <c r="J9" s="41"/>
      <c r="K9" s="31">
        <f t="shared" si="30" ref="K9:K39">0</f>
        <v>0</v>
      </c>
      <c r="L9" s="33">
        <f>K9/K$51</f>
        <v>0</v>
      </c>
    </row>
    <row r="10" ht="17" customHeight="1">
      <c r="A10" s="38"/>
      <c r="B10" s="39"/>
      <c r="C10" s="31"/>
      <c r="D10" s="40"/>
      <c r="E10" s="40"/>
      <c r="F10" s="24"/>
      <c r="G10" s="34"/>
      <c r="H10" s="34"/>
      <c r="I10" s="34"/>
      <c r="J10" s="41"/>
      <c r="K10" s="31">
        <f t="shared" si="30"/>
        <v>0</v>
      </c>
      <c r="L10" s="33">
        <f>K10/K$51</f>
        <v>0</v>
      </c>
    </row>
    <row r="11" ht="17" customHeight="1">
      <c r="A11" t="s" s="20">
        <v>16</v>
      </c>
      <c r="B11" s="21"/>
      <c r="C11" s="22">
        <f>SUM(C12:C15)</f>
        <v>0</v>
      </c>
      <c r="D11" s="23">
        <f>SUM(D12:D15)</f>
      </c>
      <c r="E11" s="23">
        <f>SUM(E12:E15)</f>
      </c>
      <c r="F11" s="24">
        <f>C11/$C$51</f>
        <v>0</v>
      </c>
      <c r="G11" s="25">
        <f>SUM(G12:G15)</f>
        <v>0</v>
      </c>
      <c r="H11" s="25">
        <f>SUM(H12:H15)</f>
        <v>0</v>
      </c>
      <c r="I11" s="25">
        <f>SUM(I12:I15)</f>
        <v>0</v>
      </c>
      <c r="J11" s="38"/>
      <c r="K11" s="31">
        <f t="shared" si="30"/>
        <v>0</v>
      </c>
      <c r="L11" s="33">
        <f>K11/K$51</f>
        <v>0</v>
      </c>
    </row>
    <row r="12" ht="17" customHeight="1">
      <c r="A12" t="s" s="29">
        <v>17</v>
      </c>
      <c r="B12" s="30">
        <v>611</v>
      </c>
      <c r="C12" s="31">
        <f>SUMIF('61 - Services extérieurs'!G2:G29,B12,'61 - Services extérieurs'!E2:E29)</f>
        <v>0</v>
      </c>
      <c r="D12" s="32">
        <f>SUM(#REF!)</f>
      </c>
      <c r="E12" s="32">
        <f>SUM(#REF!)</f>
      </c>
      <c r="F12" s="33">
        <f>C12/$C$51</f>
        <v>0</v>
      </c>
      <c r="G12" s="34">
        <f>C12/3</f>
        <v>0</v>
      </c>
      <c r="H12" s="34">
        <f>G12</f>
        <v>0</v>
      </c>
      <c r="I12" s="34">
        <f>H12</f>
        <v>0</v>
      </c>
      <c r="J12" s="41"/>
      <c r="K12" s="31">
        <f t="shared" si="30"/>
        <v>0</v>
      </c>
      <c r="L12" s="33">
        <f>K12/K$51</f>
        <v>0</v>
      </c>
    </row>
    <row r="13" ht="17" customHeight="1">
      <c r="A13" t="s" s="29">
        <v>18</v>
      </c>
      <c r="B13" s="30">
        <v>612</v>
      </c>
      <c r="C13" s="31">
        <f>SUMIF('61 - Services extérieurs'!G2:G29,B13,'61 - Services extérieurs'!E2:E29)</f>
        <v>0</v>
      </c>
      <c r="D13" s="32">
        <f>SUM(#REF!)</f>
      </c>
      <c r="E13" s="32">
        <f>SUM(#REF!)</f>
      </c>
      <c r="F13" s="33">
        <f>C13/$C$51</f>
        <v>0</v>
      </c>
      <c r="G13" s="34">
        <f>C13/3</f>
        <v>0</v>
      </c>
      <c r="H13" s="34">
        <f>G13</f>
        <v>0</v>
      </c>
      <c r="I13" s="34">
        <f>H13</f>
        <v>0</v>
      </c>
      <c r="J13" t="s" s="29">
        <v>19</v>
      </c>
      <c r="K13" s="31"/>
      <c r="L13" s="33"/>
    </row>
    <row r="14" ht="17" customHeight="1">
      <c r="A14" t="s" s="29">
        <v>20</v>
      </c>
      <c r="B14" s="30">
        <v>613</v>
      </c>
      <c r="C14" s="31">
        <f>SUMIF('61 - Services extérieurs'!G2:G29,B14,'61 - Services extérieurs'!E2:E29)</f>
        <v>0</v>
      </c>
      <c r="D14" s="32">
        <f>C14/2</f>
        <v>0</v>
      </c>
      <c r="E14" s="32">
        <f>D14</f>
        <v>0</v>
      </c>
      <c r="F14" s="33">
        <f>C14/$C$51</f>
        <v>0</v>
      </c>
      <c r="G14" s="34">
        <f>C14/3</f>
        <v>0</v>
      </c>
      <c r="H14" s="34">
        <f>G14</f>
        <v>0</v>
      </c>
      <c r="I14" s="34">
        <f>H14</f>
        <v>0</v>
      </c>
      <c r="J14" s="41"/>
      <c r="K14" s="31">
        <f t="shared" si="30"/>
        <v>0</v>
      </c>
      <c r="L14" s="33">
        <f>K14/K$51</f>
        <v>0</v>
      </c>
    </row>
    <row r="15" ht="17" customHeight="1">
      <c r="A15" t="s" s="29">
        <v>21</v>
      </c>
      <c r="B15" s="30">
        <v>614</v>
      </c>
      <c r="C15" s="31">
        <f>SUMIF('61 - Services extérieurs'!G2:G29,B15,'61 - Services extérieurs'!E2:E29)</f>
        <v>0</v>
      </c>
      <c r="D15" s="32"/>
      <c r="E15" s="32"/>
      <c r="F15" s="33">
        <f>C15/$C$51</f>
        <v>0</v>
      </c>
      <c r="G15" s="34"/>
      <c r="H15" s="34"/>
      <c r="I15" s="34"/>
      <c r="J15" s="41"/>
      <c r="K15" s="31">
        <f t="shared" si="30"/>
        <v>0</v>
      </c>
      <c r="L15" s="33">
        <f>K15/K$51</f>
        <v>0</v>
      </c>
    </row>
    <row r="16" ht="17" customHeight="1">
      <c r="A16" s="38"/>
      <c r="B16" s="39"/>
      <c r="C16" s="31"/>
      <c r="D16" s="40"/>
      <c r="E16" s="40"/>
      <c r="F16" s="24"/>
      <c r="G16" s="34"/>
      <c r="H16" s="34"/>
      <c r="I16" s="34"/>
      <c r="J16" t="s" s="29">
        <v>22</v>
      </c>
      <c r="K16" s="31"/>
      <c r="L16" s="33"/>
    </row>
    <row r="17" ht="17" customHeight="1">
      <c r="A17" s="38"/>
      <c r="B17" s="39"/>
      <c r="C17" s="31"/>
      <c r="D17" s="40"/>
      <c r="E17" s="40"/>
      <c r="F17" s="24"/>
      <c r="G17" s="34"/>
      <c r="H17" s="34"/>
      <c r="I17" s="34"/>
      <c r="J17" s="38"/>
      <c r="K17" s="31">
        <f t="shared" si="30"/>
        <v>0</v>
      </c>
      <c r="L17" s="33">
        <f>K17/K$51</f>
        <v>0</v>
      </c>
    </row>
    <row r="18" ht="17" customHeight="1">
      <c r="A18" t="s" s="20">
        <v>23</v>
      </c>
      <c r="B18" s="21"/>
      <c r="C18" s="22">
        <f>SUM(C19:C22)</f>
        <v>0</v>
      </c>
      <c r="D18" s="23">
        <f>SUM(D19:D22)</f>
      </c>
      <c r="E18" s="23">
        <f>SUM(E19:E22)</f>
      </c>
      <c r="F18" s="24">
        <f>C18/$C$51</f>
        <v>0</v>
      </c>
      <c r="G18" s="25">
        <f>SUM(G19:G22)</f>
        <v>0</v>
      </c>
      <c r="H18" s="25">
        <f>SUM(H19:H22)</f>
        <v>0</v>
      </c>
      <c r="I18" s="25">
        <f>SUM(I19:I22)</f>
        <v>0</v>
      </c>
      <c r="J18" s="42"/>
      <c r="K18" s="31">
        <f t="shared" si="30"/>
        <v>0</v>
      </c>
      <c r="L18" s="33">
        <f>K18/K$51</f>
        <v>0</v>
      </c>
    </row>
    <row r="19" ht="31" customHeight="1">
      <c r="A19" t="s" s="29">
        <v>24</v>
      </c>
      <c r="B19" s="30">
        <v>621</v>
      </c>
      <c r="C19" s="31">
        <f>SUMIF('62 -Autres services extérieurs'!G2:G36,B19,'62 -Autres services extérieurs'!E2:E36)</f>
        <v>0</v>
      </c>
      <c r="D19" s="32">
        <f>C19/2</f>
        <v>0</v>
      </c>
      <c r="E19" s="32">
        <f>D19</f>
        <v>0</v>
      </c>
      <c r="F19" s="33">
        <f>C19/$C$51</f>
        <v>0</v>
      </c>
      <c r="G19" s="34">
        <f>C19/3</f>
        <v>0</v>
      </c>
      <c r="H19" s="34">
        <f>G19</f>
        <v>0</v>
      </c>
      <c r="I19" s="34">
        <f>H19</f>
        <v>0</v>
      </c>
      <c r="J19" t="s" s="29">
        <v>25</v>
      </c>
      <c r="K19" s="31"/>
      <c r="L19" s="33"/>
    </row>
    <row r="20" ht="17" customHeight="1">
      <c r="A20" t="s" s="29">
        <v>26</v>
      </c>
      <c r="B20" s="30">
        <v>622</v>
      </c>
      <c r="C20" s="31">
        <f>SUMIF('62 -Autres services extérieurs'!G2:G36,B20,'62 -Autres services extérieurs'!E2:E36)</f>
        <v>0</v>
      </c>
      <c r="D20" s="32">
        <f>SUM(#REF!)</f>
      </c>
      <c r="E20" s="32">
        <f>SUM(#REF!)</f>
      </c>
      <c r="F20" s="33">
        <f>C20/$C$51</f>
        <v>0</v>
      </c>
      <c r="G20" s="34">
        <f>C20/3</f>
        <v>0</v>
      </c>
      <c r="H20" s="34">
        <f>G20</f>
        <v>0</v>
      </c>
      <c r="I20" s="34">
        <f>H20</f>
        <v>0</v>
      </c>
      <c r="J20" s="41"/>
      <c r="K20" s="31">
        <f t="shared" si="30"/>
        <v>0</v>
      </c>
      <c r="L20" s="33">
        <f>K20/K$51</f>
        <v>0</v>
      </c>
    </row>
    <row r="21" ht="17" customHeight="1">
      <c r="A21" t="s" s="29">
        <v>27</v>
      </c>
      <c r="B21" s="43">
        <v>623</v>
      </c>
      <c r="C21" s="31">
        <f>SUMIF('62 -Autres services extérieurs'!G2:G36,B21,'62 -Autres services extérieurs'!E2:E36)</f>
        <v>0</v>
      </c>
      <c r="D21" s="32">
        <f>SUM(#REF!)</f>
      </c>
      <c r="E21" s="32">
        <f>SUM(#REF!)</f>
      </c>
      <c r="F21" s="33">
        <f>C21/$C$51</f>
        <v>0</v>
      </c>
      <c r="G21" s="34">
        <f>C21/3</f>
        <v>0</v>
      </c>
      <c r="H21" s="34">
        <f>G21</f>
        <v>0</v>
      </c>
      <c r="I21" s="34">
        <f>H21</f>
        <v>0</v>
      </c>
      <c r="J21" s="41"/>
      <c r="K21" s="31">
        <f t="shared" si="30"/>
        <v>0</v>
      </c>
      <c r="L21" s="33">
        <f>K21/K$51</f>
        <v>0</v>
      </c>
    </row>
    <row r="22" ht="17" customHeight="1">
      <c r="A22" t="s" s="29">
        <v>28</v>
      </c>
      <c r="B22" s="30">
        <v>624</v>
      </c>
      <c r="C22" s="31">
        <f>SUMIF('62 -Autres services extérieurs'!G2:G36,B22,'62 -Autres services extérieurs'!E2:E36)</f>
        <v>0</v>
      </c>
      <c r="D22" s="32">
        <f>SUM(#REF!)</f>
      </c>
      <c r="E22" s="32">
        <f>SUM(#REF!)</f>
      </c>
      <c r="F22" s="33">
        <f>C22/$C$51</f>
        <v>0</v>
      </c>
      <c r="G22" s="34">
        <f>C22/3</f>
        <v>0</v>
      </c>
      <c r="H22" s="34">
        <f>G22</f>
        <v>0</v>
      </c>
      <c r="I22" s="34">
        <f>H22</f>
        <v>0</v>
      </c>
      <c r="J22" t="s" s="29">
        <v>29</v>
      </c>
      <c r="K22" s="31"/>
      <c r="L22" s="33"/>
    </row>
    <row r="23" ht="17" customHeight="1">
      <c r="A23" s="41"/>
      <c r="B23" s="39"/>
      <c r="C23" s="31"/>
      <c r="D23" s="44"/>
      <c r="E23" s="44"/>
      <c r="F23" s="24"/>
      <c r="G23" s="34"/>
      <c r="H23" s="34"/>
      <c r="I23" s="34"/>
      <c r="J23" t="s" s="29">
        <v>30</v>
      </c>
      <c r="K23" s="31">
        <v>0</v>
      </c>
      <c r="L23" s="33">
        <f>K23/K$51</f>
        <v>0</v>
      </c>
    </row>
    <row r="24" ht="17" customHeight="1">
      <c r="A24" s="41"/>
      <c r="B24" s="39"/>
      <c r="C24" s="31"/>
      <c r="D24" s="44"/>
      <c r="E24" s="44"/>
      <c r="F24" s="24"/>
      <c r="G24" s="34"/>
      <c r="H24" s="34"/>
      <c r="I24" s="34"/>
      <c r="J24" s="38"/>
      <c r="K24" s="31">
        <v>0</v>
      </c>
      <c r="L24" s="33">
        <f>K24/K$51</f>
        <v>0</v>
      </c>
    </row>
    <row r="25" ht="31" customHeight="1">
      <c r="A25" t="s" s="20">
        <v>31</v>
      </c>
      <c r="B25" s="21"/>
      <c r="C25" s="22">
        <f>SUM(C26:C27)</f>
        <v>0</v>
      </c>
      <c r="D25" s="44"/>
      <c r="E25" s="44"/>
      <c r="F25" s="24">
        <f>C25/$C$51</f>
        <v>0</v>
      </c>
      <c r="G25" s="25"/>
      <c r="H25" s="25"/>
      <c r="I25" s="25"/>
      <c r="J25" t="s" s="29">
        <v>32</v>
      </c>
      <c r="K25" s="31"/>
      <c r="L25" s="33"/>
    </row>
    <row r="26" ht="17" customHeight="1">
      <c r="A26" t="s" s="29">
        <v>33</v>
      </c>
      <c r="B26" s="30">
        <v>631</v>
      </c>
      <c r="C26" s="32">
        <f>SUMIF('63 - Impôts et taxes'!G2:G14,B26,'63 - Impôts et taxes'!E2:E14)</f>
        <v>0</v>
      </c>
      <c r="D26" s="45"/>
      <c r="E26" s="45"/>
      <c r="F26" s="33">
        <f>C26/$C$51</f>
        <v>0</v>
      </c>
      <c r="G26" s="46"/>
      <c r="H26" s="46"/>
      <c r="I26" s="46"/>
      <c r="J26" s="41"/>
      <c r="K26" s="31">
        <f t="shared" si="30"/>
        <v>0</v>
      </c>
      <c r="L26" s="33">
        <f>K26/K$51</f>
        <v>0</v>
      </c>
    </row>
    <row r="27" ht="17" customHeight="1">
      <c r="A27" t="s" s="29">
        <v>34</v>
      </c>
      <c r="B27" s="30">
        <v>632</v>
      </c>
      <c r="C27" s="32">
        <f>SUMIF('63 - Impôts et taxes'!G2:G14,B27,'63 - Impôts et taxes'!E2:E14)</f>
        <v>0</v>
      </c>
      <c r="D27" s="45"/>
      <c r="E27" s="45"/>
      <c r="F27" s="33">
        <f>C27/$C$51</f>
        <v>0</v>
      </c>
      <c r="G27" s="46"/>
      <c r="H27" s="46"/>
      <c r="I27" s="46"/>
      <c r="J27" s="41"/>
      <c r="K27" s="31">
        <f t="shared" si="30"/>
        <v>0</v>
      </c>
      <c r="L27" s="33">
        <f>K27/K$51</f>
        <v>0</v>
      </c>
    </row>
    <row r="28" ht="17" customHeight="1">
      <c r="A28" s="38"/>
      <c r="B28" s="39"/>
      <c r="C28" s="31"/>
      <c r="D28" s="44"/>
      <c r="E28" s="44"/>
      <c r="F28" s="24"/>
      <c r="G28" s="34"/>
      <c r="H28" s="34"/>
      <c r="I28" s="34"/>
      <c r="J28" t="s" s="29">
        <v>35</v>
      </c>
      <c r="K28" s="31"/>
      <c r="L28" s="33"/>
    </row>
    <row r="29" ht="17" customHeight="1">
      <c r="A29" s="47"/>
      <c r="B29" s="48"/>
      <c r="C29" s="49"/>
      <c r="D29" s="44"/>
      <c r="E29" s="44"/>
      <c r="F29" s="24"/>
      <c r="G29" s="50"/>
      <c r="H29" s="50"/>
      <c r="I29" s="50"/>
      <c r="J29" s="38"/>
      <c r="K29" s="31">
        <f t="shared" si="30"/>
        <v>0</v>
      </c>
      <c r="L29" s="33">
        <f>K29/K$51</f>
        <v>0</v>
      </c>
    </row>
    <row r="30" ht="17" customHeight="1">
      <c r="A30" t="s" s="20">
        <v>36</v>
      </c>
      <c r="B30" s="21"/>
      <c r="C30" s="22">
        <f>SUM(C31:C33)</f>
        <v>0</v>
      </c>
      <c r="D30" s="23">
        <f>SUM(D31:D32)</f>
      </c>
      <c r="E30" s="23">
        <f>SUM(E31:E32)</f>
      </c>
      <c r="F30" s="24">
        <f>C30/$C$51</f>
        <v>0</v>
      </c>
      <c r="G30" s="25">
        <f>SUM(G31:G32)</f>
      </c>
      <c r="H30" s="25">
        <f>SUM(H31:H32)</f>
      </c>
      <c r="I30" s="25">
        <f>SUM(I31:I32)</f>
      </c>
      <c r="J30" s="38"/>
      <c r="K30" s="31">
        <f t="shared" si="30"/>
        <v>0</v>
      </c>
      <c r="L30" s="33">
        <f>K30/K$51</f>
        <v>0</v>
      </c>
    </row>
    <row r="31" ht="17" customHeight="1">
      <c r="A31" t="s" s="29">
        <v>37</v>
      </c>
      <c r="B31" s="30">
        <v>641</v>
      </c>
      <c r="C31" s="31">
        <f>SUM('64 - Frais de personnel'!G5:G21)</f>
        <v>0</v>
      </c>
      <c r="D31" s="32">
        <f>SUM(#REF!)</f>
      </c>
      <c r="E31" s="32">
        <f>SUM(#REF!)</f>
      </c>
      <c r="F31" s="33">
        <f>C31/$C$51</f>
        <v>0</v>
      </c>
      <c r="G31" s="34">
        <f>SUM(#REF!)</f>
      </c>
      <c r="H31" s="34">
        <f>SUM(#REF!)</f>
      </c>
      <c r="I31" s="34">
        <f>SUM(#REF!)</f>
      </c>
      <c r="J31" t="s" s="29">
        <v>38</v>
      </c>
      <c r="K31" s="31"/>
      <c r="L31" s="33"/>
    </row>
    <row r="32" ht="17" customHeight="1">
      <c r="A32" t="s" s="29">
        <v>39</v>
      </c>
      <c r="B32" s="30">
        <v>643</v>
      </c>
      <c r="C32" s="31">
        <f>SUM('64 - Frais de personnel'!H5:H21)</f>
        <v>0</v>
      </c>
      <c r="D32" s="32">
        <f>SUM(#REF!)</f>
      </c>
      <c r="E32" s="32">
        <f>SUM(#REF!)</f>
      </c>
      <c r="F32" s="33">
        <f>C32/$C$51</f>
        <v>0</v>
      </c>
      <c r="G32" s="34"/>
      <c r="H32" s="34">
        <f>(C32-G32)/2</f>
        <v>0</v>
      </c>
      <c r="I32" s="34">
        <f>H32</f>
        <v>0</v>
      </c>
      <c r="J32" s="41"/>
      <c r="K32" s="31">
        <f t="shared" si="30"/>
        <v>0</v>
      </c>
      <c r="L32" s="33">
        <f>K32/K$51</f>
        <v>0</v>
      </c>
    </row>
    <row r="33" ht="31" customHeight="1">
      <c r="A33" t="s" s="29">
        <v>40</v>
      </c>
      <c r="B33" s="39"/>
      <c r="C33" s="31">
        <f>SUM('64 - Frais de personnel'!E26:E32)</f>
        <v>0</v>
      </c>
      <c r="D33" s="44"/>
      <c r="E33" s="44"/>
      <c r="F33" s="33">
        <f>C33/$C$51</f>
        <v>0</v>
      </c>
      <c r="G33" s="34"/>
      <c r="H33" s="34"/>
      <c r="I33" s="34"/>
      <c r="J33" t="s" s="20">
        <v>41</v>
      </c>
      <c r="K33" s="22">
        <f>K34+K35</f>
        <v>0</v>
      </c>
      <c r="L33" s="24">
        <f>K33/K$51</f>
        <v>0</v>
      </c>
    </row>
    <row r="34" ht="17" customHeight="1">
      <c r="A34" s="38"/>
      <c r="B34" s="39"/>
      <c r="C34" s="31"/>
      <c r="D34" s="44"/>
      <c r="E34" s="44"/>
      <c r="F34" s="24"/>
      <c r="G34" s="34"/>
      <c r="H34" s="34"/>
      <c r="I34" s="34"/>
      <c r="J34" t="s" s="29">
        <v>42</v>
      </c>
      <c r="K34" s="31">
        <f t="shared" si="30"/>
        <v>0</v>
      </c>
      <c r="L34" s="33">
        <f>K34/K$51</f>
        <v>0</v>
      </c>
    </row>
    <row r="35" ht="31" customHeight="1">
      <c r="A35" s="38"/>
      <c r="B35" s="39"/>
      <c r="C35" s="49"/>
      <c r="D35" s="44"/>
      <c r="E35" s="44"/>
      <c r="F35" s="24"/>
      <c r="G35" s="50"/>
      <c r="H35" s="50"/>
      <c r="I35" s="50"/>
      <c r="J35" t="s" s="29">
        <v>43</v>
      </c>
      <c r="K35" s="31">
        <f t="shared" si="30"/>
        <v>0</v>
      </c>
      <c r="L35" s="33">
        <f>K35/K$51</f>
        <v>0</v>
      </c>
    </row>
    <row r="36" ht="31" customHeight="1">
      <c r="A36" t="s" s="20">
        <v>44</v>
      </c>
      <c r="B36" s="51">
        <v>65</v>
      </c>
      <c r="C36" s="22">
        <f>SUMIF('65-66-67 Autres - charges finan'!G2:G19,B36,'65-66-67 Autres - charges finan'!E2:E19)</f>
        <v>0</v>
      </c>
      <c r="D36" s="44"/>
      <c r="E36" s="44"/>
      <c r="F36" s="24">
        <f>C36/$C$51</f>
        <v>0</v>
      </c>
      <c r="G36" s="25"/>
      <c r="H36" s="25"/>
      <c r="I36" s="25"/>
      <c r="J36" t="s" s="37">
        <v>45</v>
      </c>
      <c r="K36" s="22">
        <v>0</v>
      </c>
      <c r="L36" s="24">
        <f>K36/K$51</f>
        <v>0</v>
      </c>
    </row>
    <row r="37" ht="17" customHeight="1">
      <c r="A37" t="s" s="20">
        <v>46</v>
      </c>
      <c r="B37" s="51">
        <v>66</v>
      </c>
      <c r="C37" s="22">
        <f>SUMIF('65-66-67 Autres - charges finan'!G2:G19,B37,'65-66-67 Autres - charges finan'!E2:E19)</f>
        <v>0</v>
      </c>
      <c r="D37" s="23">
        <f>C37/2</f>
        <v>0</v>
      </c>
      <c r="E37" s="23">
        <f>D37</f>
        <v>0</v>
      </c>
      <c r="F37" s="24">
        <f>C37/$C$51</f>
        <v>0</v>
      </c>
      <c r="G37" s="25">
        <f>C37/3</f>
        <v>0</v>
      </c>
      <c r="H37" s="25">
        <f>G37</f>
        <v>0</v>
      </c>
      <c r="I37" s="25">
        <f>H37</f>
        <v>0</v>
      </c>
      <c r="J37" t="s" s="37">
        <v>47</v>
      </c>
      <c r="K37" s="22">
        <v>0</v>
      </c>
      <c r="L37" s="24">
        <f>K37/K$51</f>
        <v>0</v>
      </c>
    </row>
    <row r="38" ht="17" customHeight="1">
      <c r="A38" t="s" s="20">
        <v>48</v>
      </c>
      <c r="B38" s="51">
        <v>67</v>
      </c>
      <c r="C38" s="22">
        <f>SUMIF('65-66-67 Autres - charges finan'!G2:G19,B38,'65-66-67 Autres - charges finan'!E2:E19)</f>
        <v>0</v>
      </c>
      <c r="D38" s="23"/>
      <c r="E38" s="23"/>
      <c r="F38" s="24">
        <f>C38/$C$51</f>
        <v>0</v>
      </c>
      <c r="G38" s="25"/>
      <c r="H38" s="25"/>
      <c r="I38" s="25"/>
      <c r="J38" t="s" s="37">
        <v>49</v>
      </c>
      <c r="K38" s="22">
        <f>K39</f>
        <v>0</v>
      </c>
      <c r="L38" s="24">
        <f>K38/K$51</f>
        <v>0</v>
      </c>
    </row>
    <row r="39" ht="30" customHeight="1">
      <c r="A39" t="s" s="20">
        <v>50</v>
      </c>
      <c r="B39" s="52">
        <v>68</v>
      </c>
      <c r="C39" s="22">
        <f>SUM('68 - Amortissements'!E7:E36)</f>
        <v>0</v>
      </c>
      <c r="D39" s="23">
        <f>C39/2</f>
        <v>0</v>
      </c>
      <c r="E39" s="23">
        <f>D39</f>
        <v>0</v>
      </c>
      <c r="F39" s="24">
        <f>C39/$C$51</f>
        <v>0</v>
      </c>
      <c r="G39" s="25">
        <f>C39/3</f>
        <v>0</v>
      </c>
      <c r="H39" s="25">
        <f>G39</f>
        <v>0</v>
      </c>
      <c r="I39" s="25">
        <f>H39</f>
        <v>0</v>
      </c>
      <c r="J39" t="s" s="29">
        <v>51</v>
      </c>
      <c r="K39" s="31">
        <f t="shared" si="30"/>
        <v>0</v>
      </c>
      <c r="L39" s="33">
        <f>K39/K$51</f>
        <v>0</v>
      </c>
    </row>
    <row r="40" ht="16" customHeight="1">
      <c r="A40" s="53"/>
      <c r="B40" s="54"/>
      <c r="C40" s="55"/>
      <c r="D40" s="56"/>
      <c r="E40" s="56"/>
      <c r="F40" s="57"/>
      <c r="G40" s="58"/>
      <c r="H40" s="58"/>
      <c r="I40" s="58"/>
      <c r="J40" s="59"/>
      <c r="K40" s="60"/>
      <c r="L40" s="61"/>
    </row>
    <row r="41" ht="27" customHeight="1">
      <c r="A41" t="s" s="62">
        <v>52</v>
      </c>
      <c r="B41" s="63"/>
      <c r="C41" s="64">
        <f>C39+C38+C37+C36+C30+C25+C18+C11+C5</f>
        <v>0</v>
      </c>
      <c r="D41" s="65">
        <f>D39+D38+D37+D36+D30+D25+D18+D11+D5</f>
      </c>
      <c r="E41" s="65">
        <f>E39+E38+E37+E36+E30+E25+E18+E11+E5</f>
      </c>
      <c r="F41" s="66">
        <f>F39+F38+F37+F36+F30+F25+F18+F11+F5</f>
        <v>0</v>
      </c>
      <c r="G41" s="67">
        <f>G39+G38+G37+G36+G30+G25+G18+G11+G5</f>
      </c>
      <c r="H41" s="67">
        <f>H39+H38+H37+H36+H30+H25+H18+H11+H5</f>
      </c>
      <c r="I41" s="67">
        <f>I39+I38+I37+I36+I30+I25+I18+I11+I5</f>
      </c>
      <c r="J41" t="s" s="62">
        <v>52</v>
      </c>
      <c r="K41" s="68">
        <f>SUM(K5+K7+K33+K36+K37+K38)</f>
        <v>0</v>
      </c>
      <c r="L41" s="69">
        <f>K41/K$51</f>
        <v>0</v>
      </c>
    </row>
    <row r="42" ht="29.3" customHeight="1">
      <c r="A42" t="s" s="70">
        <v>53</v>
      </c>
      <c r="B42" s="71"/>
      <c r="C42" s="71"/>
      <c r="D42" s="6"/>
      <c r="E42" s="6"/>
      <c r="F42" s="6"/>
      <c r="G42" s="6"/>
      <c r="H42" s="6"/>
      <c r="I42" s="6"/>
      <c r="J42" s="71"/>
      <c r="K42" s="71"/>
      <c r="L42" s="72"/>
    </row>
    <row r="43" ht="30" customHeight="1">
      <c r="A43" t="s" s="26">
        <v>54</v>
      </c>
      <c r="B43" s="73"/>
      <c r="C43" s="27">
        <f>SUM(C44:C47)</f>
        <v>600</v>
      </c>
      <c r="D43" s="74"/>
      <c r="E43" s="74"/>
      <c r="F43" s="75">
        <f>C43/$C$51</f>
        <v>1</v>
      </c>
      <c r="G43" s="76">
        <f>SUM(G44:G47)</f>
        <v>0</v>
      </c>
      <c r="H43" s="76">
        <f>SUM(H44:H47)</f>
        <v>0</v>
      </c>
      <c r="I43" s="76">
        <f>SUM(I44:I47)</f>
        <v>0</v>
      </c>
      <c r="J43" t="s" s="26">
        <v>55</v>
      </c>
      <c r="K43" s="27">
        <f>SUM(K44:K47)</f>
        <v>600</v>
      </c>
      <c r="L43" s="28">
        <f>K43/K$51</f>
        <v>1</v>
      </c>
    </row>
    <row r="44" ht="17" customHeight="1">
      <c r="A44" t="s" s="29">
        <v>56</v>
      </c>
      <c r="B44" s="39"/>
      <c r="C44" s="31">
        <f>SUMIF('86 Contributions volontaires'!G2:G27,B44,'86 Contributions volontaires'!E2:E27)</f>
        <v>0</v>
      </c>
      <c r="D44" s="77"/>
      <c r="E44" s="77"/>
      <c r="F44" s="78">
        <f>C44/$C$51</f>
        <v>0</v>
      </c>
      <c r="G44" s="34">
        <v>0</v>
      </c>
      <c r="H44" s="34">
        <v>0</v>
      </c>
      <c r="I44" s="34">
        <v>0</v>
      </c>
      <c r="J44" t="s" s="79">
        <v>57</v>
      </c>
      <c r="K44" s="31">
        <f>C47</f>
        <v>600</v>
      </c>
      <c r="L44" s="36"/>
    </row>
    <row r="45" ht="15" customHeight="1">
      <c r="A45" t="s" s="29">
        <v>58</v>
      </c>
      <c r="B45" s="30">
        <v>861</v>
      </c>
      <c r="C45" s="31">
        <f>SUMIF('86 Contributions volontaires'!G2:G27,B45,'86 Contributions volontaires'!E2:E27)</f>
        <v>0</v>
      </c>
      <c r="D45" s="77"/>
      <c r="E45" s="77"/>
      <c r="F45" s="78">
        <f>C45/$C$51</f>
        <v>0</v>
      </c>
      <c r="G45" s="34">
        <v>0</v>
      </c>
      <c r="H45" s="34">
        <v>0</v>
      </c>
      <c r="I45" s="34">
        <v>0</v>
      </c>
      <c r="J45" t="s" s="79">
        <v>59</v>
      </c>
      <c r="K45" s="31">
        <f>C46</f>
        <v>0</v>
      </c>
      <c r="L45" s="36"/>
    </row>
    <row r="46" ht="17" customHeight="1">
      <c r="A46" t="s" s="29">
        <v>60</v>
      </c>
      <c r="B46" s="30">
        <v>862</v>
      </c>
      <c r="C46" s="31">
        <f>SUMIF('86 Contributions volontaires'!G2:G27,B46,'86 Contributions volontaires'!E2:E27)</f>
        <v>0</v>
      </c>
      <c r="D46" s="77"/>
      <c r="E46" s="77"/>
      <c r="F46" s="78">
        <f>C46/$C$51</f>
        <v>0</v>
      </c>
      <c r="G46" s="34">
        <v>0</v>
      </c>
      <c r="H46" s="34">
        <v>0</v>
      </c>
      <c r="I46" s="34">
        <v>0</v>
      </c>
      <c r="J46" t="s" s="79">
        <v>61</v>
      </c>
      <c r="K46" s="31">
        <f>C44</f>
        <v>0</v>
      </c>
      <c r="L46" s="36"/>
    </row>
    <row r="47" ht="17" customHeight="1">
      <c r="A47" t="s" s="29">
        <v>62</v>
      </c>
      <c r="B47" s="30">
        <v>864</v>
      </c>
      <c r="C47" s="31">
        <f>SUMIF('86 Contributions volontaires'!G2:G27,B47,'86 Contributions volontaires'!E2:E27)</f>
        <v>600</v>
      </c>
      <c r="D47" s="77"/>
      <c r="E47" s="77"/>
      <c r="F47" s="33">
        <f>C47/$C$51</f>
        <v>1</v>
      </c>
      <c r="G47" s="34">
        <v>0</v>
      </c>
      <c r="H47" s="34">
        <v>0</v>
      </c>
      <c r="I47" s="34">
        <v>0</v>
      </c>
      <c r="J47" s="42"/>
      <c r="K47" s="31"/>
      <c r="L47" s="36"/>
    </row>
    <row r="48" ht="16" customHeight="1">
      <c r="A48" s="80"/>
      <c r="B48" s="81"/>
      <c r="C48" s="60"/>
      <c r="D48" s="60"/>
      <c r="E48" s="60"/>
      <c r="F48" s="82"/>
      <c r="G48" s="83"/>
      <c r="H48" s="83"/>
      <c r="I48" s="83"/>
      <c r="J48" s="59"/>
      <c r="K48" s="60"/>
      <c r="L48" s="84"/>
    </row>
    <row r="49" ht="30.5" customHeight="1">
      <c r="A49" t="s" s="62">
        <v>52</v>
      </c>
      <c r="B49" s="63"/>
      <c r="C49" s="68">
        <f>C43</f>
        <v>600</v>
      </c>
      <c r="D49" s="85"/>
      <c r="E49" s="85"/>
      <c r="F49" s="86">
        <f>F43</f>
        <v>1</v>
      </c>
      <c r="G49" s="67">
        <f>G43</f>
        <v>0</v>
      </c>
      <c r="H49" s="67">
        <f>H43</f>
        <v>0</v>
      </c>
      <c r="I49" s="67">
        <f>I43</f>
        <v>0</v>
      </c>
      <c r="J49" t="s" s="62">
        <v>52</v>
      </c>
      <c r="K49" s="68">
        <f>K43</f>
        <v>600</v>
      </c>
      <c r="L49" s="87">
        <f>K49/K$51</f>
        <v>1</v>
      </c>
    </row>
    <row r="50" ht="18" customHeight="1">
      <c r="A50" s="88"/>
      <c r="B50" s="89"/>
      <c r="C50" s="90"/>
      <c r="D50" s="90"/>
      <c r="E50" s="90"/>
      <c r="F50" s="90"/>
      <c r="G50" s="90"/>
      <c r="H50" s="90"/>
      <c r="I50" s="90"/>
      <c r="J50" s="91"/>
      <c r="K50" s="90"/>
      <c r="L50" s="92"/>
    </row>
    <row r="51" ht="40.35" customHeight="1">
      <c r="A51" t="s" s="93">
        <v>63</v>
      </c>
      <c r="B51" s="94"/>
      <c r="C51" s="95">
        <f>SUM(C5,C11,C18,C30,C36,C38,C37,C39,C25,C43)</f>
        <v>600</v>
      </c>
      <c r="D51" s="96">
        <f>SUM(D5,D11,D18,D30,D36,D38,D37,D39,D25,D43)</f>
      </c>
      <c r="E51" s="96">
        <f>SUM(E5,E11,E18,E30,E36,E38,E37,E39,E25,E43)</f>
      </c>
      <c r="F51" s="97">
        <f>SUM(F5,F11,F18,F30,F36,F38,F37,F39,F25,F43)</f>
        <v>1</v>
      </c>
      <c r="G51" s="98">
        <f>SUM(G5,G11,G18,G30,G36,G38,G37,G39,G25,G43)</f>
      </c>
      <c r="H51" s="98">
        <f>SUM(H5,H11,H18,H30,H36,H38,H37,H39,H25,H43)</f>
      </c>
      <c r="I51" s="98">
        <f>SUM(I5,I11,I18,I30,I36,I38,I37,I39,I25,I43)</f>
      </c>
      <c r="J51" t="s" s="99">
        <v>63</v>
      </c>
      <c r="K51" s="95">
        <f>SUM(K41+K43)</f>
        <v>600</v>
      </c>
      <c r="L51" s="97">
        <f>SUM(K41+K49)/K51</f>
        <v>1</v>
      </c>
    </row>
    <row r="52" ht="17.5" customHeight="1">
      <c r="A52" s="100"/>
      <c r="B52" s="101"/>
      <c r="C52" s="102"/>
      <c r="D52" s="102"/>
      <c r="E52" s="102"/>
      <c r="F52" s="102"/>
      <c r="G52" s="102"/>
      <c r="H52" s="102"/>
      <c r="I52" s="102"/>
      <c r="J52" s="103"/>
      <c r="K52" s="104"/>
      <c r="L52" s="105"/>
    </row>
    <row r="53" ht="17" customHeight="1">
      <c r="A53" s="106"/>
      <c r="B53" s="107"/>
      <c r="C53" s="108"/>
      <c r="D53" s="108"/>
      <c r="E53" s="108"/>
      <c r="F53" s="108"/>
      <c r="G53" s="108"/>
      <c r="H53" s="108"/>
      <c r="I53" s="108"/>
      <c r="J53" t="s" s="109">
        <v>64</v>
      </c>
      <c r="K53" s="110">
        <f>K51-C51</f>
        <v>0</v>
      </c>
      <c r="L53" s="111"/>
    </row>
  </sheetData>
  <mergeCells count="1">
    <mergeCell ref="J3:L3"/>
  </mergeCells>
  <conditionalFormatting sqref="K53">
    <cfRule type="cellIs" dxfId="0" priority="1" operator="lessThan" stopIfTrue="1">
      <formula>0</formula>
    </cfRule>
  </conditionalFormatting>
  <pageMargins left="0.306299" right="0.306299" top="0.159449" bottom="0.159449" header="0" footer="0"/>
  <pageSetup firstPageNumber="1" fitToHeight="1" fitToWidth="1" scale="62" useFirstPageNumber="0" orientation="portrait" pageOrder="downThenOver"/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2:H33"/>
  <sheetViews>
    <sheetView workbookViewId="0" showGridLines="0" defaultGridColor="1"/>
  </sheetViews>
  <sheetFormatPr defaultColWidth="10.8333" defaultRowHeight="15" customHeight="1" outlineLevelRow="0" outlineLevelCol="0"/>
  <cols>
    <col min="1" max="1" width="47.3516" style="112" customWidth="1"/>
    <col min="2" max="3" width="11.5" style="112" customWidth="1"/>
    <col min="4" max="4" width="15.1719" style="112" customWidth="1"/>
    <col min="5" max="5" width="26.8516" style="112" customWidth="1"/>
    <col min="6" max="6" width="54.3516" style="112" customWidth="1"/>
    <col min="7" max="7" hidden="1" width="10.8333" style="112" customWidth="1"/>
    <col min="8" max="8" width="10.8516" style="112" customWidth="1"/>
    <col min="9" max="16384" width="10.8516" style="112" customWidth="1"/>
  </cols>
  <sheetData>
    <row r="1" ht="73.95" customHeight="1"/>
    <row r="2" ht="23" customHeight="1">
      <c r="A2" t="s" s="113">
        <v>65</v>
      </c>
      <c r="B2" s="114"/>
      <c r="C2" s="114"/>
      <c r="D2" s="114"/>
      <c r="E2" s="114"/>
      <c r="F2" s="114"/>
      <c r="G2" s="115"/>
      <c r="H2" s="114"/>
    </row>
    <row r="3" ht="41.1" customHeight="1">
      <c r="A3" s="116"/>
      <c r="B3" s="116"/>
      <c r="C3" s="116"/>
      <c r="D3" s="116"/>
      <c r="E3" s="116"/>
      <c r="F3" s="116"/>
      <c r="G3" s="117"/>
      <c r="H3" s="114"/>
    </row>
    <row r="4" ht="51" customHeight="1">
      <c r="A4" t="s" s="118">
        <v>66</v>
      </c>
      <c r="B4" t="s" s="119">
        <v>67</v>
      </c>
      <c r="C4" t="s" s="119">
        <v>68</v>
      </c>
      <c r="D4" t="s" s="119">
        <v>69</v>
      </c>
      <c r="E4" t="s" s="119">
        <v>5</v>
      </c>
      <c r="F4" t="s" s="119">
        <v>70</v>
      </c>
      <c r="G4" t="s" s="120">
        <v>71</v>
      </c>
      <c r="H4" s="121"/>
    </row>
    <row r="5" ht="37" customHeight="1">
      <c r="A5" s="122"/>
      <c r="B5" s="123"/>
      <c r="C5" s="123"/>
      <c r="D5" s="124"/>
      <c r="E5" s="125"/>
      <c r="F5" s="122"/>
      <c r="G5" s="126"/>
      <c r="H5" s="114"/>
    </row>
    <row r="6" ht="23" customHeight="1">
      <c r="A6" t="s" s="127">
        <v>72</v>
      </c>
      <c r="B6" s="128"/>
      <c r="C6" s="128"/>
      <c r="D6" s="128"/>
      <c r="E6" s="128"/>
      <c r="F6" s="128"/>
      <c r="G6" s="129"/>
      <c r="H6" s="130"/>
    </row>
    <row r="7" ht="17" customHeight="1">
      <c r="A7" t="s" s="131">
        <v>73</v>
      </c>
      <c r="B7" s="132"/>
      <c r="C7" s="132"/>
      <c r="D7" s="133"/>
      <c r="E7" s="134">
        <f>B7*C7*D7</f>
        <v>0</v>
      </c>
      <c r="F7" s="135"/>
      <c r="G7" s="136">
        <v>601</v>
      </c>
      <c r="H7" s="130"/>
    </row>
    <row r="8" ht="17" customHeight="1">
      <c r="A8" t="s" s="131">
        <v>74</v>
      </c>
      <c r="B8" s="132"/>
      <c r="C8" s="132"/>
      <c r="D8" s="133"/>
      <c r="E8" s="134">
        <f>B8*C8*D8</f>
        <v>0</v>
      </c>
      <c r="F8" s="135"/>
      <c r="G8" s="136">
        <v>601</v>
      </c>
      <c r="H8" s="130"/>
    </row>
    <row r="9" ht="17" customHeight="1">
      <c r="A9" t="s" s="131">
        <v>75</v>
      </c>
      <c r="B9" s="132"/>
      <c r="C9" s="132"/>
      <c r="D9" s="133"/>
      <c r="E9" s="134">
        <f>B9*C9*D9</f>
        <v>0</v>
      </c>
      <c r="F9" s="135"/>
      <c r="G9" s="136">
        <v>601</v>
      </c>
      <c r="H9" s="130"/>
    </row>
    <row r="10" ht="17" customHeight="1">
      <c r="A10" t="s" s="131">
        <v>75</v>
      </c>
      <c r="B10" s="132"/>
      <c r="C10" s="132"/>
      <c r="D10" s="133"/>
      <c r="E10" s="134">
        <f>B10*C10*D10</f>
        <v>0</v>
      </c>
      <c r="F10" s="135"/>
      <c r="G10" s="136">
        <v>601</v>
      </c>
      <c r="H10" s="130"/>
    </row>
    <row r="11" ht="17" customHeight="1">
      <c r="A11" t="s" s="131">
        <v>75</v>
      </c>
      <c r="B11" s="132"/>
      <c r="C11" s="132"/>
      <c r="D11" s="133"/>
      <c r="E11" s="134">
        <f>B11*C11*D11</f>
        <v>0</v>
      </c>
      <c r="F11" s="135"/>
      <c r="G11" s="136">
        <v>601</v>
      </c>
      <c r="H11" s="130"/>
    </row>
    <row r="12" ht="43.4" customHeight="1">
      <c r="A12" s="122"/>
      <c r="B12" s="123"/>
      <c r="C12" s="123"/>
      <c r="D12" s="124"/>
      <c r="E12" s="125"/>
      <c r="F12" s="122"/>
      <c r="G12" s="137"/>
      <c r="H12" s="114"/>
    </row>
    <row r="13" ht="23" customHeight="1">
      <c r="A13" t="s" s="127">
        <v>76</v>
      </c>
      <c r="B13" s="128"/>
      <c r="C13" s="128"/>
      <c r="D13" s="128"/>
      <c r="E13" s="128"/>
      <c r="F13" s="128"/>
      <c r="G13" s="129"/>
      <c r="H13" s="130"/>
    </row>
    <row r="14" ht="17" customHeight="1">
      <c r="A14" t="s" s="131">
        <v>77</v>
      </c>
      <c r="B14" s="132"/>
      <c r="C14" s="132"/>
      <c r="D14" s="133"/>
      <c r="E14" s="134">
        <f>B14*C14*D14</f>
        <v>0</v>
      </c>
      <c r="F14" s="135"/>
      <c r="G14" s="136">
        <v>602</v>
      </c>
      <c r="H14" s="130"/>
    </row>
    <row r="15" ht="17" customHeight="1">
      <c r="A15" t="s" s="131">
        <v>78</v>
      </c>
      <c r="B15" s="132"/>
      <c r="C15" s="132"/>
      <c r="D15" s="133"/>
      <c r="E15" s="134">
        <f>B15*C15*D15</f>
        <v>0</v>
      </c>
      <c r="F15" s="135"/>
      <c r="G15" s="136">
        <v>602</v>
      </c>
      <c r="H15" s="130"/>
    </row>
    <row r="16" ht="17" customHeight="1">
      <c r="A16" t="s" s="131">
        <v>79</v>
      </c>
      <c r="B16" s="132"/>
      <c r="C16" s="132"/>
      <c r="D16" s="133"/>
      <c r="E16" s="134">
        <f>B16*C16*D16</f>
        <v>0</v>
      </c>
      <c r="F16" s="135"/>
      <c r="G16" s="136">
        <v>602</v>
      </c>
      <c r="H16" s="130"/>
    </row>
    <row r="17" ht="17" customHeight="1">
      <c r="A17" t="s" s="131">
        <v>80</v>
      </c>
      <c r="B17" s="132"/>
      <c r="C17" s="132"/>
      <c r="D17" s="133"/>
      <c r="E17" s="134">
        <f>B17*C17*D17</f>
        <v>0</v>
      </c>
      <c r="F17" s="135"/>
      <c r="G17" s="136">
        <v>602</v>
      </c>
      <c r="H17" s="130"/>
    </row>
    <row r="18" ht="17" customHeight="1">
      <c r="A18" t="s" s="131">
        <v>81</v>
      </c>
      <c r="B18" s="132"/>
      <c r="C18" s="132"/>
      <c r="D18" s="133"/>
      <c r="E18" s="134">
        <f>B18*C18*D18</f>
        <v>0</v>
      </c>
      <c r="F18" s="135"/>
      <c r="G18" s="136">
        <v>602</v>
      </c>
      <c r="H18" s="130"/>
    </row>
    <row r="19" ht="17" customHeight="1">
      <c r="A19" t="s" s="131">
        <v>82</v>
      </c>
      <c r="B19" s="132"/>
      <c r="C19" s="132"/>
      <c r="D19" s="133"/>
      <c r="E19" s="134">
        <f>B19*C19*D19</f>
        <v>0</v>
      </c>
      <c r="F19" s="135"/>
      <c r="G19" s="136">
        <v>602</v>
      </c>
      <c r="H19" s="130"/>
    </row>
    <row r="20" ht="35" customHeight="1">
      <c r="A20" t="s" s="138">
        <v>83</v>
      </c>
      <c r="B20" s="139"/>
      <c r="C20" s="139"/>
      <c r="D20" s="140"/>
      <c r="E20" s="141">
        <f>B20*C20*D20</f>
        <v>0</v>
      </c>
      <c r="F20" s="142"/>
      <c r="G20" s="136">
        <v>602</v>
      </c>
      <c r="H20" s="143"/>
    </row>
    <row r="21" ht="19" customHeight="1">
      <c r="A21" t="s" s="138">
        <v>75</v>
      </c>
      <c r="B21" s="139"/>
      <c r="C21" s="139"/>
      <c r="D21" s="140"/>
      <c r="E21" s="141">
        <f>B21*C21*D21</f>
        <v>0</v>
      </c>
      <c r="F21" s="142"/>
      <c r="G21" s="136">
        <v>602</v>
      </c>
      <c r="H21" s="143"/>
    </row>
    <row r="22" ht="19" customHeight="1">
      <c r="A22" t="s" s="138">
        <v>75</v>
      </c>
      <c r="B22" s="139"/>
      <c r="C22" s="139"/>
      <c r="D22" s="140"/>
      <c r="E22" s="141">
        <f>B22*C22*D22</f>
        <v>0</v>
      </c>
      <c r="F22" s="142"/>
      <c r="G22" s="136">
        <v>602</v>
      </c>
      <c r="H22" s="143"/>
    </row>
    <row r="23" ht="19" customHeight="1">
      <c r="A23" t="s" s="138">
        <v>75</v>
      </c>
      <c r="B23" s="139"/>
      <c r="C23" s="139"/>
      <c r="D23" s="140"/>
      <c r="E23" s="141">
        <f>B23*C23*D23</f>
        <v>0</v>
      </c>
      <c r="F23" s="142"/>
      <c r="G23" s="136">
        <v>602</v>
      </c>
      <c r="H23" s="143"/>
    </row>
    <row r="24" ht="50.9" customHeight="1">
      <c r="A24" s="144"/>
      <c r="B24" s="123"/>
      <c r="C24" s="123"/>
      <c r="D24" s="124"/>
      <c r="E24" s="125"/>
      <c r="F24" s="122"/>
      <c r="G24" s="145"/>
      <c r="H24" s="114"/>
    </row>
    <row r="25" ht="23" customHeight="1">
      <c r="A25" t="s" s="127">
        <v>84</v>
      </c>
      <c r="B25" s="128"/>
      <c r="C25" s="128"/>
      <c r="D25" s="128"/>
      <c r="E25" s="128"/>
      <c r="F25" s="128"/>
      <c r="G25" s="146"/>
      <c r="H25" s="130"/>
    </row>
    <row r="26" ht="17" customHeight="1">
      <c r="A26" t="s" s="131">
        <v>85</v>
      </c>
      <c r="B26" s="132"/>
      <c r="C26" s="132"/>
      <c r="D26" s="133"/>
      <c r="E26" s="134"/>
      <c r="F26" s="135"/>
      <c r="G26" s="147">
        <v>603</v>
      </c>
      <c r="H26" s="130"/>
    </row>
    <row r="27" ht="17" customHeight="1">
      <c r="A27" t="s" s="131">
        <v>86</v>
      </c>
      <c r="B27" s="132"/>
      <c r="C27" s="132"/>
      <c r="D27" s="132"/>
      <c r="E27" s="134">
        <f>B27*C27*D27</f>
        <v>0</v>
      </c>
      <c r="F27" s="135"/>
      <c r="G27" s="147">
        <v>603</v>
      </c>
      <c r="H27" s="130"/>
    </row>
    <row r="28" ht="17" customHeight="1">
      <c r="A28" t="s" s="131">
        <v>87</v>
      </c>
      <c r="B28" s="132"/>
      <c r="C28" s="132"/>
      <c r="D28" s="133"/>
      <c r="E28" s="134">
        <f>B28*C28*D28</f>
        <v>0</v>
      </c>
      <c r="F28" s="135"/>
      <c r="G28" s="147">
        <v>603</v>
      </c>
      <c r="H28" s="130"/>
    </row>
    <row r="29" ht="17" customHeight="1">
      <c r="A29" t="s" s="131">
        <v>88</v>
      </c>
      <c r="B29" s="132"/>
      <c r="C29" s="132"/>
      <c r="D29" s="133"/>
      <c r="E29" s="134">
        <f>B29*C29*D29</f>
        <v>0</v>
      </c>
      <c r="F29" s="135"/>
      <c r="G29" s="147">
        <v>603</v>
      </c>
      <c r="H29" s="130"/>
    </row>
    <row r="30" ht="17" customHeight="1">
      <c r="A30" t="s" s="131">
        <v>89</v>
      </c>
      <c r="B30" s="132"/>
      <c r="C30" s="132"/>
      <c r="D30" s="133"/>
      <c r="E30" s="134">
        <f>B30*C30*D30</f>
        <v>0</v>
      </c>
      <c r="F30" s="135"/>
      <c r="G30" s="147">
        <v>603</v>
      </c>
      <c r="H30" s="130"/>
    </row>
    <row r="31" ht="17" customHeight="1">
      <c r="A31" t="s" s="131">
        <v>90</v>
      </c>
      <c r="B31" s="132"/>
      <c r="C31" s="132"/>
      <c r="D31" s="133"/>
      <c r="E31" s="134">
        <f>B31*C31*D31</f>
        <v>0</v>
      </c>
      <c r="F31" s="135"/>
      <c r="G31" s="147">
        <v>603</v>
      </c>
      <c r="H31" s="130"/>
    </row>
    <row r="32" ht="17" customHeight="1">
      <c r="A32" t="s" s="131">
        <v>91</v>
      </c>
      <c r="B32" s="132"/>
      <c r="C32" s="132"/>
      <c r="D32" s="133"/>
      <c r="E32" s="134">
        <f>B32*C32*D32</f>
        <v>0</v>
      </c>
      <c r="F32" s="135"/>
      <c r="G32" s="147">
        <v>603</v>
      </c>
      <c r="H32" s="130"/>
    </row>
    <row r="33" ht="17" customHeight="1">
      <c r="A33" t="s" s="131">
        <v>92</v>
      </c>
      <c r="B33" s="132"/>
      <c r="C33" s="132"/>
      <c r="D33" s="133"/>
      <c r="E33" s="134">
        <f>B33*C33*D33</f>
        <v>0</v>
      </c>
      <c r="F33" s="135"/>
      <c r="G33" s="147">
        <v>603</v>
      </c>
      <c r="H33" s="130"/>
    </row>
  </sheetData>
  <mergeCells count="3">
    <mergeCell ref="A6:F6"/>
    <mergeCell ref="A13:F13"/>
    <mergeCell ref="A25:F25"/>
  </mergeCells>
  <pageMargins left="0.75" right="0.75" top="1" bottom="1" header="0.5" footer="0.5"/>
  <pageSetup firstPageNumber="1" fitToHeight="1" fitToWidth="1" scale="47" useFirstPageNumber="0" orientation="landscape" pageOrder="downThenOver"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2:H29"/>
  <sheetViews>
    <sheetView workbookViewId="0" showGridLines="0" defaultGridColor="1"/>
  </sheetViews>
  <sheetFormatPr defaultColWidth="10.8333" defaultRowHeight="15" customHeight="1" outlineLevelRow="0" outlineLevelCol="0"/>
  <cols>
    <col min="1" max="1" width="47.3516" style="148" customWidth="1"/>
    <col min="2" max="2" width="14.0078" style="148" customWidth="1"/>
    <col min="3" max="3" width="10.8516" style="148" customWidth="1"/>
    <col min="4" max="4" width="19.8516" style="148" customWidth="1"/>
    <col min="5" max="6" width="26.8516" style="148" customWidth="1"/>
    <col min="7" max="7" hidden="1" width="10.8333" style="148" customWidth="1"/>
    <col min="8" max="8" width="10.8516" style="148" customWidth="1"/>
    <col min="9" max="16384" width="10.8516" style="148" customWidth="1"/>
  </cols>
  <sheetData>
    <row r="1" ht="74" customHeight="1"/>
    <row r="2" ht="23" customHeight="1">
      <c r="A2" t="s" s="113">
        <v>93</v>
      </c>
      <c r="B2" s="149"/>
      <c r="C2" s="149"/>
      <c r="D2" s="149"/>
      <c r="E2" s="149"/>
      <c r="F2" s="149"/>
      <c r="G2" s="115"/>
      <c r="H2" s="149"/>
    </row>
    <row r="3" ht="39.95" customHeight="1">
      <c r="A3" s="150"/>
      <c r="B3" s="150"/>
      <c r="C3" s="150"/>
      <c r="D3" s="150"/>
      <c r="E3" s="150"/>
      <c r="F3" s="150"/>
      <c r="G3" s="115"/>
      <c r="H3" s="149"/>
    </row>
    <row r="4" ht="51" customHeight="1">
      <c r="A4" t="s" s="118">
        <v>66</v>
      </c>
      <c r="B4" t="s" s="119">
        <v>67</v>
      </c>
      <c r="C4" t="s" s="119">
        <v>68</v>
      </c>
      <c r="D4" t="s" s="119">
        <v>69</v>
      </c>
      <c r="E4" t="s" s="119">
        <v>5</v>
      </c>
      <c r="F4" t="s" s="151">
        <v>70</v>
      </c>
      <c r="G4" s="115"/>
      <c r="H4" s="152"/>
    </row>
    <row r="5" ht="38.55" customHeight="1">
      <c r="A5" s="153"/>
      <c r="B5" s="153"/>
      <c r="C5" s="153"/>
      <c r="D5" s="153"/>
      <c r="E5" s="153"/>
      <c r="F5" s="153"/>
      <c r="G5" s="154"/>
      <c r="H5" s="149"/>
    </row>
    <row r="6" ht="23" customHeight="1">
      <c r="A6" t="s" s="127">
        <v>94</v>
      </c>
      <c r="B6" s="128"/>
      <c r="C6" s="128"/>
      <c r="D6" s="128"/>
      <c r="E6" s="128"/>
      <c r="F6" s="128"/>
      <c r="G6" s="129"/>
      <c r="H6" s="155"/>
    </row>
    <row r="7" ht="19" customHeight="1">
      <c r="A7" t="s" s="156">
        <v>95</v>
      </c>
      <c r="B7" s="132"/>
      <c r="C7" s="132"/>
      <c r="D7" s="133"/>
      <c r="E7" s="134">
        <f>B7*C7*D7</f>
        <v>0</v>
      </c>
      <c r="F7" s="132"/>
      <c r="G7" s="136">
        <v>611</v>
      </c>
      <c r="H7" s="155"/>
    </row>
    <row r="8" ht="19" customHeight="1">
      <c r="A8" t="s" s="156">
        <v>96</v>
      </c>
      <c r="B8" s="132"/>
      <c r="C8" s="132"/>
      <c r="D8" s="133"/>
      <c r="E8" s="134">
        <f>B8*C8*D8</f>
        <v>0</v>
      </c>
      <c r="F8" s="132"/>
      <c r="G8" s="136">
        <v>611</v>
      </c>
      <c r="H8" s="155"/>
    </row>
    <row r="9" ht="19" customHeight="1">
      <c r="A9" t="s" s="156">
        <v>97</v>
      </c>
      <c r="B9" s="132"/>
      <c r="C9" s="132"/>
      <c r="D9" s="133"/>
      <c r="E9" s="134">
        <f>B9*C9*D9</f>
        <v>0</v>
      </c>
      <c r="F9" s="132"/>
      <c r="G9" s="136">
        <v>611</v>
      </c>
      <c r="H9" s="155"/>
    </row>
    <row r="10" ht="19" customHeight="1">
      <c r="A10" t="s" s="156">
        <v>75</v>
      </c>
      <c r="B10" s="132"/>
      <c r="C10" s="132"/>
      <c r="D10" s="133"/>
      <c r="E10" s="134">
        <f>B10*C10*D10</f>
        <v>0</v>
      </c>
      <c r="F10" s="132"/>
      <c r="G10" s="136">
        <v>611</v>
      </c>
      <c r="H10" s="155"/>
    </row>
    <row r="11" ht="19" customHeight="1">
      <c r="A11" t="s" s="156">
        <v>75</v>
      </c>
      <c r="B11" s="132"/>
      <c r="C11" s="132"/>
      <c r="D11" s="133"/>
      <c r="E11" s="134">
        <f>B11*C11*D11</f>
        <v>0</v>
      </c>
      <c r="F11" s="132"/>
      <c r="G11" s="136">
        <v>611</v>
      </c>
      <c r="H11" s="155"/>
    </row>
    <row r="12" ht="37.35" customHeight="1">
      <c r="A12" s="153"/>
      <c r="B12" s="123"/>
      <c r="C12" s="123"/>
      <c r="D12" s="124"/>
      <c r="E12" s="125"/>
      <c r="F12" s="123"/>
      <c r="G12" s="137"/>
      <c r="H12" s="149"/>
    </row>
    <row r="13" ht="23" customHeight="1">
      <c r="A13" t="s" s="127">
        <v>98</v>
      </c>
      <c r="B13" s="128"/>
      <c r="C13" s="128"/>
      <c r="D13" s="128"/>
      <c r="E13" s="128"/>
      <c r="F13" s="128"/>
      <c r="G13" s="129"/>
      <c r="H13" s="155"/>
    </row>
    <row r="14" ht="19" customHeight="1">
      <c r="A14" t="s" s="156">
        <v>99</v>
      </c>
      <c r="B14" s="132"/>
      <c r="C14" s="132"/>
      <c r="D14" s="133"/>
      <c r="E14" s="134">
        <f>B14*C14*D14</f>
        <v>0</v>
      </c>
      <c r="F14" s="132"/>
      <c r="G14" s="136">
        <v>612</v>
      </c>
      <c r="H14" s="155"/>
    </row>
    <row r="15" ht="19" customHeight="1">
      <c r="A15" t="s" s="156">
        <v>100</v>
      </c>
      <c r="B15" s="132"/>
      <c r="C15" s="132"/>
      <c r="D15" s="133"/>
      <c r="E15" s="134">
        <f>B15*C15*D15</f>
        <v>0</v>
      </c>
      <c r="F15" s="132"/>
      <c r="G15" s="136">
        <v>612</v>
      </c>
      <c r="H15" s="155"/>
    </row>
    <row r="16" ht="19" customHeight="1">
      <c r="A16" t="s" s="156">
        <v>101</v>
      </c>
      <c r="B16" s="132"/>
      <c r="C16" s="132"/>
      <c r="D16" s="133"/>
      <c r="E16" s="134">
        <f>B16*C16*D16</f>
        <v>0</v>
      </c>
      <c r="F16" s="132"/>
      <c r="G16" s="136">
        <v>612</v>
      </c>
      <c r="H16" s="155"/>
    </row>
    <row r="17" ht="19" customHeight="1">
      <c r="A17" t="s" s="156">
        <v>102</v>
      </c>
      <c r="B17" s="132"/>
      <c r="C17" s="132"/>
      <c r="D17" s="133"/>
      <c r="E17" s="134">
        <f>B17*C17*D17</f>
        <v>0</v>
      </c>
      <c r="F17" s="132"/>
      <c r="G17" s="136">
        <v>612</v>
      </c>
      <c r="H17" s="155"/>
    </row>
    <row r="18" ht="19" customHeight="1">
      <c r="A18" t="s" s="156">
        <v>75</v>
      </c>
      <c r="B18" s="132"/>
      <c r="C18" s="132"/>
      <c r="D18" s="133"/>
      <c r="E18" s="134">
        <f>B18*C18*D18</f>
        <v>0</v>
      </c>
      <c r="F18" s="132"/>
      <c r="G18" s="136">
        <v>612</v>
      </c>
      <c r="H18" s="155"/>
    </row>
    <row r="19" ht="37.5" customHeight="1">
      <c r="A19" s="153"/>
      <c r="B19" s="123"/>
      <c r="C19" s="123"/>
      <c r="D19" s="124"/>
      <c r="E19" s="125"/>
      <c r="F19" s="123"/>
      <c r="G19" s="137"/>
      <c r="H19" s="149"/>
    </row>
    <row r="20" ht="23" customHeight="1">
      <c r="A20" t="s" s="127">
        <v>103</v>
      </c>
      <c r="B20" s="128"/>
      <c r="C20" s="128"/>
      <c r="D20" s="128"/>
      <c r="E20" s="128"/>
      <c r="F20" s="128"/>
      <c r="G20" s="129"/>
      <c r="H20" s="155"/>
    </row>
    <row r="21" ht="19" customHeight="1">
      <c r="A21" t="s" s="156">
        <v>104</v>
      </c>
      <c r="B21" s="132"/>
      <c r="C21" s="132"/>
      <c r="D21" s="133"/>
      <c r="E21" s="134">
        <f>B21*C21*D21</f>
        <v>0</v>
      </c>
      <c r="F21" s="132"/>
      <c r="G21" s="136">
        <v>613</v>
      </c>
      <c r="H21" s="155"/>
    </row>
    <row r="22" ht="19" customHeight="1">
      <c r="A22" t="s" s="156">
        <v>105</v>
      </c>
      <c r="B22" s="132"/>
      <c r="C22" s="132"/>
      <c r="D22" s="133"/>
      <c r="E22" s="134">
        <f>B22*C22*D22</f>
        <v>0</v>
      </c>
      <c r="F22" s="132"/>
      <c r="G22" s="136">
        <v>613</v>
      </c>
      <c r="H22" s="155"/>
    </row>
    <row r="23" ht="19" customHeight="1">
      <c r="A23" t="s" s="156">
        <v>106</v>
      </c>
      <c r="B23" s="132"/>
      <c r="C23" s="132"/>
      <c r="D23" s="133"/>
      <c r="E23" s="134">
        <f>B23*C23*D23</f>
        <v>0</v>
      </c>
      <c r="F23" s="132"/>
      <c r="G23" s="136">
        <v>613</v>
      </c>
      <c r="H23" s="155"/>
    </row>
    <row r="24" ht="19" customHeight="1">
      <c r="A24" t="s" s="156">
        <v>75</v>
      </c>
      <c r="B24" s="132"/>
      <c r="C24" s="132"/>
      <c r="D24" s="133"/>
      <c r="E24" s="134">
        <f>B24*C24*D24</f>
        <v>0</v>
      </c>
      <c r="F24" s="132"/>
      <c r="G24" s="136">
        <v>613</v>
      </c>
      <c r="H24" s="155"/>
    </row>
    <row r="25" ht="37.6" customHeight="1">
      <c r="A25" s="153"/>
      <c r="B25" s="123"/>
      <c r="C25" s="123"/>
      <c r="D25" s="124"/>
      <c r="E25" s="125"/>
      <c r="F25" s="123"/>
      <c r="G25" s="137"/>
      <c r="H25" s="149"/>
    </row>
    <row r="26" ht="23" customHeight="1">
      <c r="A26" t="s" s="127">
        <v>107</v>
      </c>
      <c r="B26" s="128"/>
      <c r="C26" s="128"/>
      <c r="D26" s="128"/>
      <c r="E26" s="128"/>
      <c r="F26" s="128"/>
      <c r="G26" s="129"/>
      <c r="H26" s="155"/>
    </row>
    <row r="27" ht="19" customHeight="1">
      <c r="A27" t="s" s="156">
        <v>108</v>
      </c>
      <c r="B27" s="132"/>
      <c r="C27" s="132"/>
      <c r="D27" s="133"/>
      <c r="E27" s="134">
        <f>B27*C27*D27</f>
        <v>0</v>
      </c>
      <c r="F27" s="132"/>
      <c r="G27" s="136">
        <v>614</v>
      </c>
      <c r="H27" s="155"/>
    </row>
    <row r="28" ht="19" customHeight="1">
      <c r="A28" t="s" s="156">
        <v>75</v>
      </c>
      <c r="B28" s="132"/>
      <c r="C28" s="132"/>
      <c r="D28" s="133"/>
      <c r="E28" s="134">
        <f>B28*C28*D28</f>
        <v>0</v>
      </c>
      <c r="F28" s="132"/>
      <c r="G28" s="136">
        <v>614</v>
      </c>
      <c r="H28" s="155"/>
    </row>
    <row r="29" ht="16" customHeight="1">
      <c r="A29" t="s" s="156">
        <v>75</v>
      </c>
      <c r="B29" s="132"/>
      <c r="C29" s="132"/>
      <c r="D29" s="133"/>
      <c r="E29" s="134">
        <f>B29*C29*D29</f>
        <v>0</v>
      </c>
      <c r="F29" s="132"/>
      <c r="G29" s="157">
        <v>614</v>
      </c>
      <c r="H29" s="155"/>
    </row>
  </sheetData>
  <mergeCells count="4">
    <mergeCell ref="A6:F6"/>
    <mergeCell ref="A13:F13"/>
    <mergeCell ref="A20:F20"/>
    <mergeCell ref="A26:F26"/>
  </mergeCells>
  <pageMargins left="0.75" right="0.75" top="1" bottom="1" header="0.5" footer="0.5"/>
  <pageSetup firstPageNumber="1" fitToHeight="1" fitToWidth="1" scale="47" useFirstPageNumber="0" orientation="landscape" pageOrder="downThenOver"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2:H36"/>
  <sheetViews>
    <sheetView workbookViewId="0" showGridLines="0" defaultGridColor="1"/>
  </sheetViews>
  <sheetFormatPr defaultColWidth="10.8333" defaultRowHeight="15" customHeight="1" outlineLevelRow="0" outlineLevelCol="0"/>
  <cols>
    <col min="1" max="1" width="47.3516" style="158" customWidth="1"/>
    <col min="2" max="2" width="14.2344" style="158" customWidth="1"/>
    <col min="3" max="3" width="10.8516" style="158" customWidth="1"/>
    <col min="4" max="4" width="19.5" style="158" customWidth="1"/>
    <col min="5" max="6" width="26.8516" style="158" customWidth="1"/>
    <col min="7" max="7" hidden="1" width="10.8333" style="158" customWidth="1"/>
    <col min="8" max="8" width="10.8516" style="158" customWidth="1"/>
    <col min="9" max="16384" width="10.8516" style="158" customWidth="1"/>
  </cols>
  <sheetData>
    <row r="1" ht="74" customHeight="1"/>
    <row r="2" ht="23" customHeight="1">
      <c r="A2" t="s" s="113">
        <v>109</v>
      </c>
      <c r="B2" s="149"/>
      <c r="C2" s="149"/>
      <c r="D2" s="149"/>
      <c r="E2" s="149"/>
      <c r="F2" s="149"/>
      <c r="G2" s="149"/>
      <c r="H2" s="149"/>
    </row>
    <row r="3" ht="19" customHeight="1">
      <c r="A3" s="150"/>
      <c r="B3" s="150"/>
      <c r="C3" s="150"/>
      <c r="D3" s="150"/>
      <c r="E3" s="150"/>
      <c r="F3" s="150"/>
      <c r="G3" s="150"/>
      <c r="H3" s="149"/>
    </row>
    <row r="4" ht="51" customHeight="1">
      <c r="A4" t="s" s="118">
        <v>66</v>
      </c>
      <c r="B4" t="s" s="119">
        <v>67</v>
      </c>
      <c r="C4" t="s" s="119">
        <v>68</v>
      </c>
      <c r="D4" t="s" s="119">
        <v>69</v>
      </c>
      <c r="E4" t="s" s="119">
        <v>5</v>
      </c>
      <c r="F4" t="s" s="151">
        <v>70</v>
      </c>
      <c r="G4" t="s" s="159">
        <v>4</v>
      </c>
      <c r="H4" s="152"/>
    </row>
    <row r="5" ht="37.85" customHeight="1">
      <c r="A5" s="153"/>
      <c r="B5" s="153"/>
      <c r="C5" s="153"/>
      <c r="D5" s="153"/>
      <c r="E5" s="153"/>
      <c r="F5" s="153"/>
      <c r="G5" s="153"/>
      <c r="H5" s="149"/>
    </row>
    <row r="6" ht="28" customHeight="1">
      <c r="A6" t="s" s="127">
        <v>110</v>
      </c>
      <c r="B6" s="128"/>
      <c r="C6" s="128"/>
      <c r="D6" s="128"/>
      <c r="E6" s="128"/>
      <c r="F6" s="128"/>
      <c r="G6" s="128"/>
      <c r="H6" s="155"/>
    </row>
    <row r="7" ht="19" customHeight="1">
      <c r="A7" t="s" s="156">
        <v>111</v>
      </c>
      <c r="B7" s="160"/>
      <c r="C7" s="160"/>
      <c r="D7" s="161"/>
      <c r="E7" s="162">
        <f>D7*C7*B7</f>
        <v>0</v>
      </c>
      <c r="F7" s="160"/>
      <c r="G7" s="163">
        <v>621</v>
      </c>
      <c r="H7" s="155"/>
    </row>
    <row r="8" ht="19" customHeight="1">
      <c r="A8" t="s" s="156">
        <v>112</v>
      </c>
      <c r="B8" s="160"/>
      <c r="C8" s="160"/>
      <c r="D8" s="161"/>
      <c r="E8" s="162">
        <f>D8*C8*B8</f>
        <v>0</v>
      </c>
      <c r="F8" s="160"/>
      <c r="G8" s="163">
        <v>621</v>
      </c>
      <c r="H8" s="155"/>
    </row>
    <row r="9" ht="19" customHeight="1">
      <c r="A9" t="s" s="156">
        <v>113</v>
      </c>
      <c r="B9" s="160"/>
      <c r="C9" s="160"/>
      <c r="D9" s="161"/>
      <c r="E9" s="162">
        <f>D9*C9*B9</f>
        <v>0</v>
      </c>
      <c r="F9" s="160"/>
      <c r="G9" s="163">
        <v>621</v>
      </c>
      <c r="H9" s="155"/>
    </row>
    <row r="10" ht="19" customHeight="1">
      <c r="A10" t="s" s="156">
        <v>113</v>
      </c>
      <c r="B10" s="160"/>
      <c r="C10" s="160"/>
      <c r="D10" s="161"/>
      <c r="E10" s="162">
        <f>D10*C10*B10</f>
        <v>0</v>
      </c>
      <c r="F10" s="160"/>
      <c r="G10" s="163">
        <v>621</v>
      </c>
      <c r="H10" s="155"/>
    </row>
    <row r="11" ht="19" customHeight="1">
      <c r="A11" t="s" s="156">
        <v>113</v>
      </c>
      <c r="B11" s="160"/>
      <c r="C11" s="160"/>
      <c r="D11" s="161"/>
      <c r="E11" s="162">
        <f>D11*C11*B11</f>
        <v>0</v>
      </c>
      <c r="F11" s="160"/>
      <c r="G11" s="163">
        <v>621</v>
      </c>
      <c r="H11" s="155"/>
    </row>
    <row r="12" ht="37" customHeight="1">
      <c r="A12" s="153"/>
      <c r="B12" s="164"/>
      <c r="C12" s="164"/>
      <c r="D12" s="165"/>
      <c r="E12" s="166"/>
      <c r="F12" s="164"/>
      <c r="G12" s="164"/>
      <c r="H12" s="149"/>
    </row>
    <row r="13" ht="28" customHeight="1">
      <c r="A13" t="s" s="127">
        <v>114</v>
      </c>
      <c r="B13" s="128"/>
      <c r="C13" s="128"/>
      <c r="D13" s="128"/>
      <c r="E13" s="128"/>
      <c r="F13" s="128"/>
      <c r="G13" s="128"/>
      <c r="H13" s="155"/>
    </row>
    <row r="14" ht="19" customHeight="1">
      <c r="A14" t="s" s="156">
        <v>115</v>
      </c>
      <c r="B14" s="160"/>
      <c r="C14" s="160"/>
      <c r="D14" s="161"/>
      <c r="E14" s="162">
        <f>D14*C14*B14</f>
        <v>0</v>
      </c>
      <c r="F14" s="160"/>
      <c r="G14" s="163">
        <v>622</v>
      </c>
      <c r="H14" s="155"/>
    </row>
    <row r="15" ht="19" customHeight="1">
      <c r="A15" t="s" s="156">
        <v>116</v>
      </c>
      <c r="B15" s="160"/>
      <c r="C15" s="160"/>
      <c r="D15" s="161"/>
      <c r="E15" s="162">
        <f>D15*C15*B15</f>
        <v>0</v>
      </c>
      <c r="F15" s="160"/>
      <c r="G15" s="163">
        <v>622</v>
      </c>
      <c r="H15" s="155"/>
    </row>
    <row r="16" ht="19" customHeight="1">
      <c r="A16" t="s" s="156">
        <v>117</v>
      </c>
      <c r="B16" s="160"/>
      <c r="C16" s="160"/>
      <c r="D16" s="161"/>
      <c r="E16" s="162">
        <f>D16*C16*B16</f>
        <v>0</v>
      </c>
      <c r="F16" s="160"/>
      <c r="G16" s="163">
        <v>622</v>
      </c>
      <c r="H16" s="155"/>
    </row>
    <row r="17" ht="19" customHeight="1">
      <c r="A17" t="s" s="156">
        <v>118</v>
      </c>
      <c r="B17" s="160"/>
      <c r="C17" s="160"/>
      <c r="D17" s="161"/>
      <c r="E17" s="162">
        <f>D17*C17*B17</f>
        <v>0</v>
      </c>
      <c r="F17" s="160"/>
      <c r="G17" s="163">
        <v>622</v>
      </c>
      <c r="H17" s="155"/>
    </row>
    <row r="18" ht="19" customHeight="1">
      <c r="A18" t="s" s="156">
        <v>113</v>
      </c>
      <c r="B18" s="160"/>
      <c r="C18" s="160"/>
      <c r="D18" s="161"/>
      <c r="E18" s="162">
        <f>D18*C18*B18</f>
        <v>0</v>
      </c>
      <c r="F18" s="160"/>
      <c r="G18" s="163">
        <v>622</v>
      </c>
      <c r="H18" s="155"/>
    </row>
    <row r="19" ht="19" customHeight="1">
      <c r="A19" t="s" s="156">
        <v>113</v>
      </c>
      <c r="B19" s="160"/>
      <c r="C19" s="160"/>
      <c r="D19" s="161"/>
      <c r="E19" s="162">
        <f>D19*C19*B19</f>
        <v>0</v>
      </c>
      <c r="F19" s="160"/>
      <c r="G19" s="163">
        <v>622</v>
      </c>
      <c r="H19" s="155"/>
    </row>
    <row r="20" ht="19" customHeight="1">
      <c r="A20" t="s" s="156">
        <v>113</v>
      </c>
      <c r="B20" s="160"/>
      <c r="C20" s="160"/>
      <c r="D20" s="161"/>
      <c r="E20" s="162">
        <f>D20*C20*B20</f>
        <v>0</v>
      </c>
      <c r="F20" s="160"/>
      <c r="G20" s="163">
        <v>622</v>
      </c>
      <c r="H20" s="155"/>
    </row>
    <row r="21" ht="37.55" customHeight="1">
      <c r="A21" s="153"/>
      <c r="B21" s="164"/>
      <c r="C21" s="164"/>
      <c r="D21" s="165"/>
      <c r="E21" s="166"/>
      <c r="F21" s="164"/>
      <c r="G21" s="164"/>
      <c r="H21" s="149"/>
    </row>
    <row r="22" ht="28" customHeight="1">
      <c r="A22" t="s" s="127">
        <v>119</v>
      </c>
      <c r="B22" s="128"/>
      <c r="C22" s="128"/>
      <c r="D22" s="128"/>
      <c r="E22" s="128"/>
      <c r="F22" s="128"/>
      <c r="G22" s="128"/>
      <c r="H22" s="155"/>
    </row>
    <row r="23" ht="19" customHeight="1">
      <c r="A23" t="s" s="156">
        <v>120</v>
      </c>
      <c r="B23" s="160"/>
      <c r="C23" s="160"/>
      <c r="D23" s="161"/>
      <c r="E23" s="162">
        <f>D23*C23*B23</f>
        <v>0</v>
      </c>
      <c r="F23" s="160"/>
      <c r="G23" s="163">
        <v>623</v>
      </c>
      <c r="H23" s="155"/>
    </row>
    <row r="24" ht="19" customHeight="1">
      <c r="A24" t="s" s="156">
        <v>121</v>
      </c>
      <c r="B24" s="160"/>
      <c r="C24" s="160"/>
      <c r="D24" s="161"/>
      <c r="E24" s="162">
        <f>D24*C24*B24</f>
        <v>0</v>
      </c>
      <c r="F24" s="160"/>
      <c r="G24" s="163">
        <v>623</v>
      </c>
      <c r="H24" s="155"/>
    </row>
    <row r="25" ht="19" customHeight="1">
      <c r="A25" t="s" s="156">
        <v>122</v>
      </c>
      <c r="B25" s="160"/>
      <c r="C25" s="160"/>
      <c r="D25" s="161"/>
      <c r="E25" s="162">
        <f>D25*C25*B25</f>
        <v>0</v>
      </c>
      <c r="F25" s="160"/>
      <c r="G25" s="163">
        <v>623</v>
      </c>
      <c r="H25" s="155"/>
    </row>
    <row r="26" ht="19" customHeight="1">
      <c r="A26" t="s" s="156">
        <v>123</v>
      </c>
      <c r="B26" s="160"/>
      <c r="C26" s="160"/>
      <c r="D26" s="161"/>
      <c r="E26" s="162">
        <f>D26*C26*B26</f>
        <v>0</v>
      </c>
      <c r="F26" s="160"/>
      <c r="G26" s="163">
        <v>623</v>
      </c>
      <c r="H26" s="155"/>
    </row>
    <row r="27" ht="19" customHeight="1">
      <c r="A27" t="s" s="156">
        <v>124</v>
      </c>
      <c r="B27" s="160"/>
      <c r="C27" s="160"/>
      <c r="D27" s="161"/>
      <c r="E27" s="162">
        <f>D27*C27*B27</f>
        <v>0</v>
      </c>
      <c r="F27" s="160"/>
      <c r="G27" s="163">
        <v>623</v>
      </c>
      <c r="H27" s="155"/>
    </row>
    <row r="28" ht="19" customHeight="1">
      <c r="A28" t="s" s="156">
        <v>113</v>
      </c>
      <c r="B28" s="160"/>
      <c r="C28" s="160"/>
      <c r="D28" s="161"/>
      <c r="E28" s="162">
        <f>D28*C28*B28</f>
        <v>0</v>
      </c>
      <c r="F28" s="160"/>
      <c r="G28" s="163">
        <v>623</v>
      </c>
      <c r="H28" s="155"/>
    </row>
    <row r="29" ht="34.55" customHeight="1">
      <c r="A29" s="153"/>
      <c r="B29" s="164"/>
      <c r="C29" s="164"/>
      <c r="D29" s="165"/>
      <c r="E29" s="166"/>
      <c r="F29" s="164"/>
      <c r="G29" s="164"/>
      <c r="H29" s="149"/>
    </row>
    <row r="30" ht="28" customHeight="1">
      <c r="A30" t="s" s="127">
        <v>125</v>
      </c>
      <c r="B30" s="128"/>
      <c r="C30" s="128"/>
      <c r="D30" s="128"/>
      <c r="E30" s="128"/>
      <c r="F30" s="128"/>
      <c r="G30" s="128"/>
      <c r="H30" s="155"/>
    </row>
    <row r="31" ht="19" customHeight="1">
      <c r="A31" t="s" s="156">
        <v>126</v>
      </c>
      <c r="B31" s="160"/>
      <c r="C31" s="160"/>
      <c r="D31" s="161"/>
      <c r="E31" s="162">
        <f>D31*C31*B31</f>
        <v>0</v>
      </c>
      <c r="F31" s="160"/>
      <c r="G31" s="163">
        <v>624</v>
      </c>
      <c r="H31" s="155"/>
    </row>
    <row r="32" ht="19" customHeight="1">
      <c r="A32" t="s" s="156">
        <v>127</v>
      </c>
      <c r="B32" s="160"/>
      <c r="C32" s="167"/>
      <c r="D32" s="161"/>
      <c r="E32" s="162">
        <f>D32*C32*B32</f>
        <v>0</v>
      </c>
      <c r="F32" s="160"/>
      <c r="G32" s="163">
        <v>624</v>
      </c>
      <c r="H32" s="155"/>
    </row>
    <row r="33" ht="19" customHeight="1">
      <c r="A33" t="s" s="156">
        <v>128</v>
      </c>
      <c r="B33" s="160"/>
      <c r="C33" s="160"/>
      <c r="D33" s="161"/>
      <c r="E33" s="162">
        <f>D33*C33*B33</f>
        <v>0</v>
      </c>
      <c r="F33" s="160"/>
      <c r="G33" s="163">
        <v>624</v>
      </c>
      <c r="H33" s="155"/>
    </row>
    <row r="34" ht="19" customHeight="1">
      <c r="A34" t="s" s="156">
        <v>113</v>
      </c>
      <c r="B34" s="160"/>
      <c r="C34" s="160"/>
      <c r="D34" s="161"/>
      <c r="E34" s="162">
        <f>D34*C34*B34</f>
        <v>0</v>
      </c>
      <c r="F34" s="160"/>
      <c r="G34" s="163">
        <v>624</v>
      </c>
      <c r="H34" s="155"/>
    </row>
    <row r="35" ht="19" customHeight="1">
      <c r="A35" t="s" s="156">
        <v>113</v>
      </c>
      <c r="B35" s="160"/>
      <c r="C35" s="160"/>
      <c r="D35" s="161"/>
      <c r="E35" s="162">
        <f>D35*C35*B35</f>
        <v>0</v>
      </c>
      <c r="F35" s="160"/>
      <c r="G35" s="163">
        <v>624</v>
      </c>
      <c r="H35" s="155"/>
    </row>
    <row r="36" ht="19" customHeight="1">
      <c r="A36" t="s" s="156">
        <v>113</v>
      </c>
      <c r="B36" s="160"/>
      <c r="C36" s="160"/>
      <c r="D36" s="161"/>
      <c r="E36" s="162">
        <f>D36*C36*B36</f>
        <v>0</v>
      </c>
      <c r="F36" s="160"/>
      <c r="G36" s="163">
        <v>624</v>
      </c>
      <c r="H36" s="155"/>
    </row>
  </sheetData>
  <mergeCells count="4">
    <mergeCell ref="A6:F6"/>
    <mergeCell ref="A13:F13"/>
    <mergeCell ref="A22:F22"/>
    <mergeCell ref="A30:F30"/>
  </mergeCells>
  <pageMargins left="0.75" right="0.75" top="1" bottom="1" header="0.5" footer="0.5"/>
  <pageSetup firstPageNumber="1" fitToHeight="1" fitToWidth="1" scale="47" useFirstPageNumber="0" orientation="landscape" pageOrder="downThenOver"/>
  <headerFooter>
    <oddFooter>&amp;C&amp;"Helvetica Neue,Regular"&amp;12&amp;K000000&amp;P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2:H14"/>
  <sheetViews>
    <sheetView workbookViewId="0" showGridLines="0" defaultGridColor="1"/>
  </sheetViews>
  <sheetFormatPr defaultColWidth="10.8333" defaultRowHeight="15" customHeight="1" outlineLevelRow="0" outlineLevelCol="0"/>
  <cols>
    <col min="1" max="1" width="43.6719" style="168" customWidth="1"/>
    <col min="2" max="2" width="14.6484" style="168" customWidth="1"/>
    <col min="3" max="3" width="10.8516" style="168" customWidth="1"/>
    <col min="4" max="4" width="19.5" style="168" customWidth="1"/>
    <col min="5" max="5" width="13.1719" style="168" customWidth="1"/>
    <col min="6" max="6" width="26.8359" style="168" customWidth="1"/>
    <col min="7" max="8" hidden="1" width="10.8333" style="168" customWidth="1"/>
    <col min="9" max="16384" width="10.8516" style="168" customWidth="1"/>
  </cols>
  <sheetData>
    <row r="1" ht="74" customHeight="1"/>
    <row r="2" ht="23" customHeight="1">
      <c r="A2" t="s" s="113">
        <v>129</v>
      </c>
      <c r="B2" s="149"/>
      <c r="C2" s="149"/>
      <c r="D2" s="149"/>
      <c r="E2" s="149"/>
      <c r="F2" s="149"/>
      <c r="G2" s="115"/>
      <c r="H2" s="149"/>
    </row>
    <row r="3" ht="34.05" customHeight="1">
      <c r="A3" s="150"/>
      <c r="B3" s="150"/>
      <c r="C3" s="150"/>
      <c r="D3" s="150"/>
      <c r="E3" s="150"/>
      <c r="F3" s="150"/>
      <c r="G3" s="115"/>
      <c r="H3" s="150"/>
    </row>
    <row r="4" ht="51" customHeight="1">
      <c r="A4" t="s" s="118">
        <v>66</v>
      </c>
      <c r="B4" t="s" s="119">
        <v>67</v>
      </c>
      <c r="C4" t="s" s="119">
        <v>68</v>
      </c>
      <c r="D4" t="s" s="119">
        <v>69</v>
      </c>
      <c r="E4" t="s" s="119">
        <v>5</v>
      </c>
      <c r="F4" t="s" s="119">
        <v>70</v>
      </c>
      <c r="G4" s="146"/>
      <c r="H4" s="169"/>
    </row>
    <row r="5" ht="37.7" customHeight="1">
      <c r="A5" s="153"/>
      <c r="B5" s="153"/>
      <c r="C5" s="153"/>
      <c r="D5" s="153"/>
      <c r="E5" s="153"/>
      <c r="F5" s="153"/>
      <c r="G5" s="154"/>
      <c r="H5" s="153"/>
    </row>
    <row r="6" ht="28" customHeight="1">
      <c r="A6" t="s" s="127">
        <v>130</v>
      </c>
      <c r="B6" s="128"/>
      <c r="C6" s="128"/>
      <c r="D6" s="128"/>
      <c r="E6" s="128"/>
      <c r="F6" s="128"/>
      <c r="G6" s="129"/>
      <c r="H6" s="170"/>
    </row>
    <row r="7" ht="19" customHeight="1">
      <c r="A7" t="s" s="156">
        <v>131</v>
      </c>
      <c r="B7" s="132"/>
      <c r="C7" s="132"/>
      <c r="D7" s="133"/>
      <c r="E7" s="171">
        <f>D7*C7*B7</f>
        <v>0</v>
      </c>
      <c r="F7" s="172"/>
      <c r="G7" s="136">
        <v>631</v>
      </c>
      <c r="H7" s="132"/>
    </row>
    <row r="8" ht="16" customHeight="1">
      <c r="A8" t="s" s="156">
        <v>75</v>
      </c>
      <c r="B8" s="132"/>
      <c r="C8" s="132"/>
      <c r="D8" s="133"/>
      <c r="E8" s="171">
        <f>D8*C8*B8</f>
        <v>0</v>
      </c>
      <c r="F8" s="172"/>
      <c r="G8" s="157">
        <v>631</v>
      </c>
      <c r="H8" s="132"/>
    </row>
    <row r="9" ht="37.45" customHeight="1">
      <c r="A9" s="153"/>
      <c r="B9" s="123"/>
      <c r="C9" s="123"/>
      <c r="D9" s="124"/>
      <c r="E9" s="125"/>
      <c r="F9" s="123"/>
      <c r="G9" s="126"/>
      <c r="H9" s="123"/>
    </row>
    <row r="10" ht="28" customHeight="1">
      <c r="A10" t="s" s="127">
        <v>132</v>
      </c>
      <c r="B10" s="128"/>
      <c r="C10" s="128"/>
      <c r="D10" s="128"/>
      <c r="E10" s="128"/>
      <c r="F10" s="128"/>
      <c r="G10" s="129"/>
      <c r="H10" s="170"/>
    </row>
    <row r="11" ht="19" customHeight="1">
      <c r="A11" t="s" s="156">
        <v>133</v>
      </c>
      <c r="B11" s="132"/>
      <c r="C11" s="132"/>
      <c r="D11" s="133"/>
      <c r="E11" s="171">
        <v>0</v>
      </c>
      <c r="F11" s="172"/>
      <c r="G11" s="136">
        <v>632</v>
      </c>
      <c r="H11" s="132"/>
    </row>
    <row r="12" ht="19" customHeight="1">
      <c r="A12" t="s" s="156">
        <v>134</v>
      </c>
      <c r="B12" s="132"/>
      <c r="C12" s="132"/>
      <c r="D12" s="133"/>
      <c r="E12" s="171">
        <v>0</v>
      </c>
      <c r="F12" s="172"/>
      <c r="G12" s="136">
        <v>632</v>
      </c>
      <c r="H12" s="132"/>
    </row>
    <row r="13" ht="16" customHeight="1">
      <c r="A13" t="s" s="156">
        <v>135</v>
      </c>
      <c r="B13" s="132"/>
      <c r="C13" s="132"/>
      <c r="D13" s="133"/>
      <c r="E13" s="171">
        <v>0</v>
      </c>
      <c r="F13" s="172"/>
      <c r="G13" s="157">
        <v>632</v>
      </c>
      <c r="H13" s="132"/>
    </row>
    <row r="14" ht="19" customHeight="1">
      <c r="A14" s="173"/>
      <c r="B14" s="173"/>
      <c r="C14" s="173"/>
      <c r="D14" s="174"/>
      <c r="E14" s="175"/>
      <c r="F14" s="173"/>
      <c r="G14" s="176"/>
      <c r="H14" s="173"/>
    </row>
  </sheetData>
  <mergeCells count="2">
    <mergeCell ref="A6:F6"/>
    <mergeCell ref="A10:F10"/>
  </mergeCells>
  <pageMargins left="0.75" right="0.75" top="1" bottom="1" header="0.5" footer="0.5"/>
  <pageSetup firstPageNumber="1" fitToHeight="1" fitToWidth="1" scale="47" useFirstPageNumber="0" orientation="landscape" pageOrder="downThenOver"/>
  <headerFooter>
    <oddFooter>&amp;C&amp;"Helvetica Neue,Regular"&amp;12&amp;K000000&amp;P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2:I32"/>
  <sheetViews>
    <sheetView workbookViewId="0" showGridLines="0" defaultGridColor="1"/>
  </sheetViews>
  <sheetFormatPr defaultColWidth="10.8333" defaultRowHeight="15" customHeight="1" outlineLevelRow="0" outlineLevelCol="0"/>
  <cols>
    <col min="1" max="1" width="90.0625" style="177" customWidth="1"/>
    <col min="2" max="2" width="14.1719" style="177" customWidth="1"/>
    <col min="3" max="3" width="11.1719" style="177" customWidth="1"/>
    <col min="4" max="4" width="14.6719" style="177" customWidth="1"/>
    <col min="5" max="5" width="14.5" style="177" customWidth="1"/>
    <col min="6" max="6" width="19.8516" style="177" customWidth="1"/>
    <col min="7" max="7" width="16" style="177" customWidth="1"/>
    <col min="8" max="9" width="22.6016" style="177" customWidth="1"/>
    <col min="10" max="16384" width="10.8516" style="177" customWidth="1"/>
  </cols>
  <sheetData>
    <row r="1" ht="74" customHeight="1"/>
    <row r="2" ht="27" customHeight="1">
      <c r="A2" t="s" s="178">
        <v>136</v>
      </c>
      <c r="B2" s="179"/>
      <c r="C2" s="179"/>
      <c r="D2" s="179"/>
      <c r="E2" s="179"/>
      <c r="F2" s="179"/>
      <c r="G2" s="179"/>
      <c r="H2" s="179"/>
      <c r="I2" s="180"/>
    </row>
    <row r="3" ht="35.4" customHeight="1">
      <c r="A3" s="181"/>
      <c r="B3" s="181"/>
      <c r="C3" s="181"/>
      <c r="D3" s="181"/>
      <c r="E3" s="181"/>
      <c r="F3" s="181"/>
      <c r="G3" s="181"/>
      <c r="H3" s="181"/>
      <c r="I3" s="181"/>
    </row>
    <row r="4" ht="50" customHeight="1">
      <c r="A4" t="s" s="182">
        <v>137</v>
      </c>
      <c r="B4" t="s" s="183">
        <v>138</v>
      </c>
      <c r="C4" t="s" s="183">
        <v>139</v>
      </c>
      <c r="D4" t="s" s="183">
        <v>140</v>
      </c>
      <c r="E4" t="s" s="183">
        <v>141</v>
      </c>
      <c r="F4" t="s" s="183">
        <v>69</v>
      </c>
      <c r="G4" t="s" s="183">
        <v>142</v>
      </c>
      <c r="H4" t="s" s="183">
        <v>143</v>
      </c>
      <c r="I4" t="s" s="183">
        <v>144</v>
      </c>
    </row>
    <row r="5" ht="18.5" customHeight="1">
      <c r="A5" s="150"/>
      <c r="B5" s="150"/>
      <c r="C5" s="150"/>
      <c r="D5" s="150"/>
      <c r="E5" s="150"/>
      <c r="F5" s="150"/>
      <c r="G5" s="150"/>
      <c r="H5" s="150"/>
      <c r="I5" s="150"/>
    </row>
    <row r="6" ht="28" customHeight="1">
      <c r="A6" t="s" s="184">
        <v>145</v>
      </c>
      <c r="B6" s="128"/>
      <c r="C6" s="128"/>
      <c r="D6" s="128"/>
      <c r="E6" s="128"/>
      <c r="F6" s="128"/>
      <c r="G6" s="185"/>
      <c r="H6" s="186"/>
      <c r="I6" s="187"/>
    </row>
    <row r="7" ht="32.45" customHeight="1">
      <c r="A7" s="188"/>
      <c r="B7" s="189"/>
      <c r="C7" s="190"/>
      <c r="D7" s="191"/>
      <c r="E7" s="189"/>
      <c r="F7" s="192"/>
      <c r="G7" s="193">
        <f>C7*F7*E7</f>
        <v>0</v>
      </c>
      <c r="H7" s="194">
        <f>D7*F7*E7</f>
        <v>0</v>
      </c>
      <c r="I7" s="195">
        <f>G7+H7</f>
        <v>0</v>
      </c>
    </row>
    <row r="8" ht="32.45" customHeight="1">
      <c r="A8" s="196"/>
      <c r="B8" s="160"/>
      <c r="C8" s="162"/>
      <c r="D8" s="197"/>
      <c r="E8" s="160"/>
      <c r="F8" s="161"/>
      <c r="G8" s="194">
        <f>C8*F8*E8</f>
        <v>0</v>
      </c>
      <c r="H8" s="194">
        <f>D8*F8*E8</f>
        <v>0</v>
      </c>
      <c r="I8" s="195">
        <f>G8+H8</f>
        <v>0</v>
      </c>
    </row>
    <row r="9" ht="32.45" customHeight="1">
      <c r="A9" s="196"/>
      <c r="B9" s="160"/>
      <c r="C9" s="162"/>
      <c r="D9" s="197"/>
      <c r="E9" s="160"/>
      <c r="F9" s="161"/>
      <c r="G9" s="194">
        <f>C9*F9*E9</f>
        <v>0</v>
      </c>
      <c r="H9" s="194">
        <f>D9*F9*E9</f>
        <v>0</v>
      </c>
      <c r="I9" s="195">
        <f>G9+H9</f>
        <v>0</v>
      </c>
    </row>
    <row r="10" ht="20.55" customHeight="1">
      <c r="A10" s="196"/>
      <c r="B10" s="160"/>
      <c r="C10" s="162"/>
      <c r="D10" s="197"/>
      <c r="E10" s="160"/>
      <c r="F10" s="161"/>
      <c r="G10" s="194">
        <f>C10*F10*E10</f>
        <v>0</v>
      </c>
      <c r="H10" s="194">
        <f>D10*F10*E10</f>
        <v>0</v>
      </c>
      <c r="I10" s="195">
        <f>G10+H10</f>
        <v>0</v>
      </c>
    </row>
    <row r="11" ht="20.55" customHeight="1">
      <c r="A11" s="196"/>
      <c r="B11" s="160"/>
      <c r="C11" s="162"/>
      <c r="D11" s="197"/>
      <c r="E11" s="160"/>
      <c r="F11" s="161"/>
      <c r="G11" s="194">
        <f>C11*F11*E11</f>
        <v>0</v>
      </c>
      <c r="H11" s="194">
        <f>D11*F11*E11</f>
        <v>0</v>
      </c>
      <c r="I11" s="195">
        <f>G11+H11</f>
        <v>0</v>
      </c>
    </row>
    <row r="12" ht="20.55" customHeight="1">
      <c r="A12" s="196"/>
      <c r="B12" s="160"/>
      <c r="C12" s="162"/>
      <c r="D12" s="197"/>
      <c r="E12" s="160"/>
      <c r="F12" s="161"/>
      <c r="G12" s="194">
        <f>C12*F12*E12</f>
        <v>0</v>
      </c>
      <c r="H12" s="194">
        <f>D12*F12*E12</f>
        <v>0</v>
      </c>
      <c r="I12" s="195">
        <f>G12+H12</f>
        <v>0</v>
      </c>
    </row>
    <row r="13" ht="20.55" customHeight="1">
      <c r="A13" s="196"/>
      <c r="B13" s="160"/>
      <c r="C13" s="162"/>
      <c r="D13" s="197"/>
      <c r="E13" s="160"/>
      <c r="F13" s="161"/>
      <c r="G13" s="194">
        <f>C13*F13*E13</f>
        <v>0</v>
      </c>
      <c r="H13" s="194">
        <f>D13*F13*E13</f>
        <v>0</v>
      </c>
      <c r="I13" s="195">
        <f>G13+H13</f>
        <v>0</v>
      </c>
    </row>
    <row r="14" ht="20.55" customHeight="1">
      <c r="A14" s="196"/>
      <c r="B14" s="160"/>
      <c r="C14" s="162"/>
      <c r="D14" s="162"/>
      <c r="E14" s="160"/>
      <c r="F14" s="161"/>
      <c r="G14" s="194">
        <f>C14*F14*E14</f>
        <v>0</v>
      </c>
      <c r="H14" s="194">
        <f>D14*F14*E14</f>
        <v>0</v>
      </c>
      <c r="I14" s="195">
        <f>G14+H14</f>
        <v>0</v>
      </c>
    </row>
    <row r="15" ht="20.55" customHeight="1">
      <c r="A15" s="196"/>
      <c r="B15" s="160"/>
      <c r="C15" s="162"/>
      <c r="D15" s="162"/>
      <c r="E15" s="160"/>
      <c r="F15" s="161"/>
      <c r="G15" s="194">
        <f>C15*F15*E15</f>
        <v>0</v>
      </c>
      <c r="H15" s="194">
        <f>D15*F15*E15</f>
        <v>0</v>
      </c>
      <c r="I15" s="195">
        <f>G15+H15</f>
        <v>0</v>
      </c>
    </row>
    <row r="16" ht="20.55" customHeight="1">
      <c r="A16" s="196"/>
      <c r="B16" s="160"/>
      <c r="C16" s="162"/>
      <c r="D16" s="162"/>
      <c r="E16" s="160"/>
      <c r="F16" s="161"/>
      <c r="G16" s="194">
        <f>C16*F16*E16</f>
        <v>0</v>
      </c>
      <c r="H16" s="194">
        <f>D16*F16*E16</f>
        <v>0</v>
      </c>
      <c r="I16" s="195">
        <f>G16+H16</f>
        <v>0</v>
      </c>
    </row>
    <row r="17" ht="20.55" customHeight="1">
      <c r="A17" s="196"/>
      <c r="B17" s="160"/>
      <c r="C17" s="162"/>
      <c r="D17" s="162"/>
      <c r="E17" s="160"/>
      <c r="F17" s="161"/>
      <c r="G17" s="194">
        <f>C17*F17*E17</f>
        <v>0</v>
      </c>
      <c r="H17" s="194">
        <f>D17*F17*E17</f>
        <v>0</v>
      </c>
      <c r="I17" s="195">
        <f>G17+H17</f>
        <v>0</v>
      </c>
    </row>
    <row r="18" ht="20.55" customHeight="1">
      <c r="A18" s="196"/>
      <c r="B18" s="160"/>
      <c r="C18" s="162"/>
      <c r="D18" s="162"/>
      <c r="E18" s="160"/>
      <c r="F18" s="161"/>
      <c r="G18" s="194">
        <f>C18*F18*E18</f>
        <v>0</v>
      </c>
      <c r="H18" s="194">
        <f>D18*F18*E18</f>
        <v>0</v>
      </c>
      <c r="I18" s="195">
        <f>G18+H18</f>
        <v>0</v>
      </c>
    </row>
    <row r="19" ht="20.55" customHeight="1">
      <c r="A19" s="196"/>
      <c r="B19" s="160"/>
      <c r="C19" s="162"/>
      <c r="D19" s="162"/>
      <c r="E19" s="160"/>
      <c r="F19" s="161"/>
      <c r="G19" s="194">
        <f>C19*F19*E19</f>
        <v>0</v>
      </c>
      <c r="H19" s="194">
        <f>D19*F19*E19</f>
        <v>0</v>
      </c>
      <c r="I19" s="195">
        <f>G19+H19</f>
        <v>0</v>
      </c>
    </row>
    <row r="20" ht="20.55" customHeight="1">
      <c r="A20" s="196"/>
      <c r="B20" s="160"/>
      <c r="C20" s="162"/>
      <c r="D20" s="162"/>
      <c r="E20" s="160"/>
      <c r="F20" s="161"/>
      <c r="G20" s="194">
        <f>C20*F20*E20</f>
        <v>0</v>
      </c>
      <c r="H20" s="194">
        <f>D20*F20*E20</f>
        <v>0</v>
      </c>
      <c r="I20" s="195">
        <f>G20+H20</f>
        <v>0</v>
      </c>
    </row>
    <row r="21" ht="20.55" customHeight="1">
      <c r="A21" s="196"/>
      <c r="B21" s="160"/>
      <c r="C21" s="162"/>
      <c r="D21" s="162"/>
      <c r="E21" s="160"/>
      <c r="F21" s="161"/>
      <c r="G21" s="194">
        <f>C21*F21*E21</f>
        <v>0</v>
      </c>
      <c r="H21" s="194">
        <f>D21*F21*E21</f>
        <v>0</v>
      </c>
      <c r="I21" s="195">
        <f>G21+H21</f>
        <v>0</v>
      </c>
    </row>
    <row r="22" ht="37.1" customHeight="1">
      <c r="A22" s="198"/>
      <c r="B22" s="198"/>
      <c r="C22" s="198"/>
      <c r="D22" s="198"/>
      <c r="E22" s="198"/>
      <c r="F22" s="198"/>
      <c r="G22" s="199"/>
      <c r="H22" s="199"/>
      <c r="I22" s="200"/>
    </row>
    <row r="23" ht="51" customHeight="1">
      <c r="A23" t="s" s="118">
        <v>66</v>
      </c>
      <c r="B23" t="s" s="119">
        <v>67</v>
      </c>
      <c r="C23" t="s" s="119">
        <v>68</v>
      </c>
      <c r="D23" t="s" s="119">
        <v>69</v>
      </c>
      <c r="E23" t="s" s="119">
        <v>5</v>
      </c>
      <c r="F23" t="s" s="119">
        <v>70</v>
      </c>
      <c r="G23" s="201"/>
      <c r="H23" s="202"/>
      <c r="I23" s="203"/>
    </row>
    <row r="24" ht="16" customHeight="1">
      <c r="A24" s="198"/>
      <c r="B24" s="198"/>
      <c r="C24" s="198"/>
      <c r="D24" s="198"/>
      <c r="E24" s="198"/>
      <c r="F24" s="198"/>
      <c r="G24" s="204"/>
      <c r="H24" s="204"/>
      <c r="I24" s="203"/>
    </row>
    <row r="25" ht="23" customHeight="1">
      <c r="A25" t="s" s="184">
        <v>146</v>
      </c>
      <c r="B25" s="128"/>
      <c r="C25" s="128"/>
      <c r="D25" s="128"/>
      <c r="E25" s="128"/>
      <c r="F25" s="128"/>
      <c r="G25" s="205"/>
      <c r="H25" s="204"/>
      <c r="I25" s="203"/>
    </row>
    <row r="26" ht="19" customHeight="1">
      <c r="A26" t="s" s="206">
        <v>147</v>
      </c>
      <c r="B26" s="160"/>
      <c r="C26" s="162"/>
      <c r="D26" s="161"/>
      <c r="E26" s="162">
        <f>B26*C26*D26</f>
        <v>0</v>
      </c>
      <c r="F26" s="207"/>
      <c r="G26" s="208"/>
      <c r="H26" s="209"/>
      <c r="I26" s="179"/>
    </row>
    <row r="27" ht="19" customHeight="1">
      <c r="A27" t="s" s="206">
        <v>148</v>
      </c>
      <c r="B27" s="160"/>
      <c r="C27" s="162"/>
      <c r="D27" s="161"/>
      <c r="E27" s="162">
        <f>B27*C27*D27</f>
        <v>0</v>
      </c>
      <c r="F27" s="207"/>
      <c r="G27" s="208"/>
      <c r="H27" s="209"/>
      <c r="I27" s="179"/>
    </row>
    <row r="28" ht="19" customHeight="1">
      <c r="A28" t="s" s="206">
        <v>149</v>
      </c>
      <c r="B28" s="160"/>
      <c r="C28" s="162"/>
      <c r="D28" s="161"/>
      <c r="E28" s="162">
        <f>B28*C28*D28</f>
        <v>0</v>
      </c>
      <c r="F28" s="207"/>
      <c r="G28" s="208"/>
      <c r="H28" s="209"/>
      <c r="I28" s="179"/>
    </row>
    <row r="29" ht="19" customHeight="1">
      <c r="A29" t="s" s="206">
        <v>150</v>
      </c>
      <c r="B29" s="160"/>
      <c r="C29" s="162"/>
      <c r="D29" s="161"/>
      <c r="E29" s="162">
        <f>B29*C29*D29</f>
        <v>0</v>
      </c>
      <c r="F29" s="207"/>
      <c r="G29" s="208"/>
      <c r="H29" s="209"/>
      <c r="I29" s="179"/>
    </row>
    <row r="30" ht="19" customHeight="1">
      <c r="A30" t="s" s="206">
        <v>75</v>
      </c>
      <c r="B30" s="160"/>
      <c r="C30" s="162"/>
      <c r="D30" s="161"/>
      <c r="E30" s="162">
        <f>B30*C30*D30</f>
        <v>0</v>
      </c>
      <c r="F30" s="207"/>
      <c r="G30" s="208"/>
      <c r="H30" s="209"/>
      <c r="I30" s="179"/>
    </row>
    <row r="31" ht="19" customHeight="1">
      <c r="A31" t="s" s="206">
        <v>75</v>
      </c>
      <c r="B31" s="160"/>
      <c r="C31" s="162"/>
      <c r="D31" s="161"/>
      <c r="E31" s="162">
        <f>B31*C31*D31</f>
        <v>0</v>
      </c>
      <c r="F31" s="207"/>
      <c r="G31" s="208"/>
      <c r="H31" s="209"/>
      <c r="I31" s="179"/>
    </row>
    <row r="32" ht="16" customHeight="1">
      <c r="A32" t="s" s="206">
        <v>75</v>
      </c>
      <c r="B32" s="160"/>
      <c r="C32" s="162"/>
      <c r="D32" s="161"/>
      <c r="E32" s="162">
        <f>B32*C32*D32</f>
        <v>0</v>
      </c>
      <c r="F32" s="207"/>
      <c r="G32" s="208"/>
      <c r="H32" s="209"/>
      <c r="I32" s="179"/>
    </row>
  </sheetData>
  <mergeCells count="3">
    <mergeCell ref="A2:H2"/>
    <mergeCell ref="A25:F25"/>
    <mergeCell ref="A6:H6"/>
  </mergeCells>
  <pageMargins left="0.75" right="0.75" top="1" bottom="1" header="0.5" footer="0.5"/>
  <pageSetup firstPageNumber="1" fitToHeight="1" fitToWidth="1" scale="47" useFirstPageNumber="0" orientation="landscape" pageOrder="downThenOver"/>
  <headerFooter>
    <oddFooter>&amp;C&amp;"Helvetica Neue,Regular"&amp;12&amp;K000000&amp;P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2:G19"/>
  <sheetViews>
    <sheetView workbookViewId="0" showGridLines="0" defaultGridColor="1"/>
  </sheetViews>
  <sheetFormatPr defaultColWidth="10.8333" defaultRowHeight="15" customHeight="1" outlineLevelRow="0" outlineLevelCol="0"/>
  <cols>
    <col min="1" max="1" width="38.3516" style="210" customWidth="1"/>
    <col min="2" max="2" width="15.2656" style="210" customWidth="1"/>
    <col min="3" max="3" width="10.8516" style="210" customWidth="1"/>
    <col min="4" max="5" width="19.5" style="210" customWidth="1"/>
    <col min="6" max="6" width="90.6641" style="210" customWidth="1"/>
    <col min="7" max="7" hidden="1" width="10.8333" style="210" customWidth="1"/>
    <col min="8" max="16384" width="10.8516" style="210" customWidth="1"/>
  </cols>
  <sheetData>
    <row r="1" ht="74" customHeight="1"/>
    <row r="2" ht="53" customHeight="1">
      <c r="A2" t="s" s="178">
        <v>151</v>
      </c>
      <c r="B2" s="179"/>
      <c r="C2" s="179"/>
      <c r="D2" s="179"/>
      <c r="E2" s="179"/>
      <c r="F2" s="179"/>
      <c r="G2" s="115"/>
    </row>
    <row r="3" ht="37.45" customHeight="1">
      <c r="A3" s="150"/>
      <c r="B3" s="150"/>
      <c r="C3" s="150"/>
      <c r="D3" s="150"/>
      <c r="E3" s="150"/>
      <c r="F3" s="150"/>
      <c r="G3" s="115"/>
    </row>
    <row r="4" ht="51" customHeight="1">
      <c r="A4" t="s" s="118">
        <v>66</v>
      </c>
      <c r="B4" t="s" s="119">
        <v>67</v>
      </c>
      <c r="C4" t="s" s="119">
        <v>68</v>
      </c>
      <c r="D4" t="s" s="119">
        <v>69</v>
      </c>
      <c r="E4" t="s" s="119">
        <v>5</v>
      </c>
      <c r="F4" t="s" s="119">
        <v>70</v>
      </c>
      <c r="G4" s="146"/>
    </row>
    <row r="5" ht="37.7" customHeight="1">
      <c r="A5" s="153"/>
      <c r="B5" s="153"/>
      <c r="C5" s="153"/>
      <c r="D5" s="153"/>
      <c r="E5" s="153"/>
      <c r="F5" s="153"/>
      <c r="G5" s="154"/>
    </row>
    <row r="6" ht="28" customHeight="1">
      <c r="A6" t="s" s="127">
        <v>152</v>
      </c>
      <c r="B6" s="128"/>
      <c r="C6" s="128"/>
      <c r="D6" s="128"/>
      <c r="E6" s="128"/>
      <c r="F6" s="128"/>
      <c r="G6" s="129"/>
    </row>
    <row r="7" ht="19" customHeight="1">
      <c r="A7" t="s" s="156">
        <v>153</v>
      </c>
      <c r="B7" s="132"/>
      <c r="C7" s="134"/>
      <c r="D7" s="133"/>
      <c r="E7" s="134">
        <f>B7*C7*D7</f>
        <v>0</v>
      </c>
      <c r="F7" s="132"/>
      <c r="G7" s="136">
        <v>65</v>
      </c>
    </row>
    <row r="8" ht="19" customHeight="1">
      <c r="A8" t="s" s="156">
        <v>154</v>
      </c>
      <c r="B8" s="132"/>
      <c r="C8" s="134"/>
      <c r="D8" s="133"/>
      <c r="E8" s="134">
        <f>B8*C8*D8</f>
        <v>0</v>
      </c>
      <c r="F8" s="132"/>
      <c r="G8" s="136">
        <v>65</v>
      </c>
    </row>
    <row r="9" ht="19" customHeight="1">
      <c r="A9" t="s" s="156">
        <v>155</v>
      </c>
      <c r="B9" s="132"/>
      <c r="C9" s="134"/>
      <c r="D9" s="133"/>
      <c r="E9" s="134">
        <f>B9*C9*D9</f>
        <v>0</v>
      </c>
      <c r="F9" s="132"/>
      <c r="G9" s="136">
        <v>65</v>
      </c>
    </row>
    <row r="10" ht="19" customHeight="1">
      <c r="A10" t="s" s="156">
        <v>156</v>
      </c>
      <c r="B10" s="132"/>
      <c r="C10" s="134"/>
      <c r="D10" s="133"/>
      <c r="E10" s="134">
        <f>B10*C10*D10</f>
        <v>0</v>
      </c>
      <c r="F10" s="132"/>
      <c r="G10" s="136">
        <v>65</v>
      </c>
    </row>
    <row r="11" ht="16" customHeight="1">
      <c r="A11" t="s" s="156">
        <v>75</v>
      </c>
      <c r="B11" s="132"/>
      <c r="C11" s="134"/>
      <c r="D11" s="133"/>
      <c r="E11" s="134">
        <f>B11*C11*D11</f>
        <v>0</v>
      </c>
      <c r="F11" s="132"/>
      <c r="G11" s="157">
        <v>65</v>
      </c>
    </row>
    <row r="12" ht="37.1" customHeight="1">
      <c r="A12" s="153"/>
      <c r="B12" s="123"/>
      <c r="C12" s="125"/>
      <c r="D12" s="124"/>
      <c r="E12" s="125"/>
      <c r="F12" s="123"/>
      <c r="G12" s="126"/>
    </row>
    <row r="13" ht="28" customHeight="1">
      <c r="A13" t="s" s="127">
        <v>157</v>
      </c>
      <c r="B13" s="128"/>
      <c r="C13" s="128"/>
      <c r="D13" s="128"/>
      <c r="E13" s="128"/>
      <c r="F13" s="128"/>
      <c r="G13" s="129"/>
    </row>
    <row r="14" ht="19" customHeight="1">
      <c r="A14" t="s" s="156">
        <v>158</v>
      </c>
      <c r="B14" s="132"/>
      <c r="C14" s="134"/>
      <c r="D14" s="133"/>
      <c r="E14" s="134">
        <f>B14*C14*D14</f>
        <v>0</v>
      </c>
      <c r="F14" s="132"/>
      <c r="G14" s="136">
        <v>66</v>
      </c>
    </row>
    <row r="15" ht="16" customHeight="1">
      <c r="A15" t="s" s="156">
        <v>159</v>
      </c>
      <c r="B15" s="132"/>
      <c r="C15" s="134"/>
      <c r="D15" s="133"/>
      <c r="E15" s="134">
        <f>B15*C15*D15</f>
        <v>0</v>
      </c>
      <c r="F15" s="132"/>
      <c r="G15" s="157">
        <v>66</v>
      </c>
    </row>
    <row r="16" ht="37.75" customHeight="1">
      <c r="A16" s="153"/>
      <c r="B16" s="123"/>
      <c r="C16" s="125"/>
      <c r="D16" s="124"/>
      <c r="E16" s="125"/>
      <c r="F16" s="123"/>
      <c r="G16" s="126"/>
    </row>
    <row r="17" ht="28" customHeight="1">
      <c r="A17" t="s" s="127">
        <v>160</v>
      </c>
      <c r="B17" s="128"/>
      <c r="C17" s="128"/>
      <c r="D17" s="128"/>
      <c r="E17" s="128"/>
      <c r="F17" s="128"/>
      <c r="G17" s="129"/>
    </row>
    <row r="18" ht="19" customHeight="1">
      <c r="A18" t="s" s="156">
        <v>161</v>
      </c>
      <c r="B18" s="132"/>
      <c r="C18" s="134"/>
      <c r="D18" s="133"/>
      <c r="E18" s="134">
        <f>B18*C18*D18</f>
        <v>0</v>
      </c>
      <c r="F18" s="132"/>
      <c r="G18" s="136">
        <v>67</v>
      </c>
    </row>
    <row r="19" ht="16" customHeight="1">
      <c r="A19" t="s" s="156">
        <v>162</v>
      </c>
      <c r="B19" s="132"/>
      <c r="C19" s="134"/>
      <c r="D19" s="133"/>
      <c r="E19" s="134">
        <f>B19*C19*D19</f>
        <v>0</v>
      </c>
      <c r="F19" s="132"/>
      <c r="G19" s="157">
        <v>67</v>
      </c>
    </row>
  </sheetData>
  <mergeCells count="4">
    <mergeCell ref="A2:F2"/>
    <mergeCell ref="A6:F6"/>
    <mergeCell ref="A13:F13"/>
    <mergeCell ref="A17:F17"/>
  </mergeCells>
  <pageMargins left="0.75" right="0.75" top="1" bottom="1" header="0.5" footer="0.5"/>
  <pageSetup firstPageNumber="1" fitToHeight="1" fitToWidth="1" scale="47" useFirstPageNumber="0" orientation="landscape" pageOrder="downThenOver"/>
  <headerFooter>
    <oddFooter>&amp;C&amp;"Helvetica Neue,Regular"&amp;12&amp;K000000&amp;P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2:E36"/>
  <sheetViews>
    <sheetView workbookViewId="0" showGridLines="0" defaultGridColor="1"/>
  </sheetViews>
  <sheetFormatPr defaultColWidth="10.8333" defaultRowHeight="15" customHeight="1" outlineLevelRow="0" outlineLevelCol="0"/>
  <cols>
    <col min="1" max="1" width="17" style="211" customWidth="1"/>
    <col min="2" max="2" width="11.1719" style="211" customWidth="1"/>
    <col min="3" max="3" width="15" style="211" customWidth="1"/>
    <col min="4" max="4" width="19.8516" style="211" customWidth="1"/>
    <col min="5" max="5" width="32.2344" style="211" customWidth="1"/>
    <col min="6" max="16384" width="10.8516" style="211" customWidth="1"/>
  </cols>
  <sheetData>
    <row r="1" ht="74" customHeight="1"/>
    <row r="2" ht="27" customHeight="1">
      <c r="A2" t="s" s="113">
        <v>163</v>
      </c>
      <c r="B2" s="149"/>
      <c r="C2" s="149"/>
      <c r="D2" s="149"/>
      <c r="E2" s="149"/>
    </row>
    <row r="3" ht="37.6" customHeight="1">
      <c r="A3" t="s" s="212">
        <v>164</v>
      </c>
      <c r="B3" s="149"/>
      <c r="C3" s="149"/>
      <c r="D3" s="149"/>
      <c r="E3" s="149"/>
    </row>
    <row r="4" ht="37.6" customHeight="1">
      <c r="A4" s="150"/>
      <c r="B4" s="150"/>
      <c r="C4" s="150"/>
      <c r="D4" s="150"/>
      <c r="E4" s="150"/>
    </row>
    <row r="5" ht="51" customHeight="1">
      <c r="A5" t="s" s="118">
        <v>165</v>
      </c>
      <c r="B5" t="s" s="119">
        <v>166</v>
      </c>
      <c r="C5" t="s" s="119">
        <v>167</v>
      </c>
      <c r="D5" t="s" s="119">
        <v>69</v>
      </c>
      <c r="E5" t="s" s="119">
        <v>168</v>
      </c>
    </row>
    <row r="6" ht="37.85" customHeight="1">
      <c r="A6" s="153"/>
      <c r="B6" s="213"/>
      <c r="C6" s="153"/>
      <c r="D6" s="214"/>
      <c r="E6" s="213"/>
    </row>
    <row r="7" ht="19" customHeight="1">
      <c r="A7" t="s" s="156">
        <v>169</v>
      </c>
      <c r="B7" s="134"/>
      <c r="C7" s="215">
        <v>3</v>
      </c>
      <c r="D7" s="133"/>
      <c r="E7" s="134">
        <f>B7/C7*D7</f>
        <v>0</v>
      </c>
    </row>
    <row r="8" ht="19" customHeight="1">
      <c r="A8" t="s" s="156">
        <v>170</v>
      </c>
      <c r="B8" s="134"/>
      <c r="C8" s="215">
        <v>5</v>
      </c>
      <c r="D8" s="133"/>
      <c r="E8" s="134">
        <f>B8/C8*D8</f>
        <v>0</v>
      </c>
    </row>
    <row r="9" ht="19" customHeight="1">
      <c r="A9" t="s" s="156">
        <v>171</v>
      </c>
      <c r="B9" s="134"/>
      <c r="C9" s="215">
        <v>3</v>
      </c>
      <c r="D9" s="133"/>
      <c r="E9" s="134">
        <f>B9/C9*D9</f>
        <v>0</v>
      </c>
    </row>
    <row r="10" ht="51" customHeight="1">
      <c r="A10" t="s" s="206">
        <v>172</v>
      </c>
      <c r="B10" s="134"/>
      <c r="C10" s="215">
        <v>3</v>
      </c>
      <c r="D10" s="133"/>
      <c r="E10" s="134">
        <f>B10/C10*D10</f>
        <v>0</v>
      </c>
    </row>
    <row r="11" ht="19" customHeight="1">
      <c r="A11" t="s" s="156">
        <v>173</v>
      </c>
      <c r="B11" s="134"/>
      <c r="C11" s="215">
        <v>10</v>
      </c>
      <c r="D11" s="133"/>
      <c r="E11" s="134"/>
    </row>
    <row r="12" ht="19" customHeight="1">
      <c r="A12" t="s" s="156">
        <v>174</v>
      </c>
      <c r="B12" s="134"/>
      <c r="C12" s="215">
        <v>3</v>
      </c>
      <c r="D12" s="133"/>
      <c r="E12" s="134"/>
    </row>
    <row r="13" ht="19" customHeight="1">
      <c r="A13" t="s" s="156">
        <v>75</v>
      </c>
      <c r="B13" s="134"/>
      <c r="C13" s="132"/>
      <c r="D13" s="133"/>
      <c r="E13" s="134"/>
    </row>
    <row r="14" ht="19" customHeight="1">
      <c r="A14" t="s" s="156">
        <v>75</v>
      </c>
      <c r="B14" s="134"/>
      <c r="C14" s="132"/>
      <c r="D14" s="133"/>
      <c r="E14" s="134"/>
    </row>
    <row r="15" ht="19" customHeight="1">
      <c r="A15" t="s" s="156">
        <v>75</v>
      </c>
      <c r="B15" s="134"/>
      <c r="C15" s="132"/>
      <c r="D15" s="133"/>
      <c r="E15" s="134"/>
    </row>
    <row r="16" ht="19" customHeight="1">
      <c r="A16" t="s" s="156">
        <v>75</v>
      </c>
      <c r="B16" s="134"/>
      <c r="C16" s="132"/>
      <c r="D16" s="133"/>
      <c r="E16" s="134"/>
    </row>
    <row r="17" ht="19" customHeight="1">
      <c r="A17" t="s" s="156">
        <v>75</v>
      </c>
      <c r="B17" s="134"/>
      <c r="C17" s="132"/>
      <c r="D17" s="133"/>
      <c r="E17" s="134"/>
    </row>
    <row r="18" ht="19" customHeight="1">
      <c r="A18" t="s" s="156">
        <v>75</v>
      </c>
      <c r="B18" s="134"/>
      <c r="C18" s="132"/>
      <c r="D18" s="133"/>
      <c r="E18" s="134"/>
    </row>
    <row r="19" ht="19" customHeight="1">
      <c r="A19" t="s" s="156">
        <v>75</v>
      </c>
      <c r="B19" s="134"/>
      <c r="C19" s="132"/>
      <c r="D19" s="133"/>
      <c r="E19" s="134"/>
    </row>
    <row r="20" ht="19" customHeight="1">
      <c r="A20" t="s" s="156">
        <v>75</v>
      </c>
      <c r="B20" s="134"/>
      <c r="C20" s="132"/>
      <c r="D20" s="133"/>
      <c r="E20" s="134"/>
    </row>
    <row r="21" ht="19" customHeight="1">
      <c r="A21" t="s" s="156">
        <v>75</v>
      </c>
      <c r="B21" s="134"/>
      <c r="C21" s="132"/>
      <c r="D21" s="133"/>
      <c r="E21" s="134"/>
    </row>
    <row r="22" ht="19" customHeight="1">
      <c r="A22" t="s" s="156">
        <v>75</v>
      </c>
      <c r="B22" s="134"/>
      <c r="C22" s="132"/>
      <c r="D22" s="133"/>
      <c r="E22" s="134"/>
    </row>
    <row r="23" ht="19" customHeight="1">
      <c r="A23" t="s" s="156">
        <v>75</v>
      </c>
      <c r="B23" s="134"/>
      <c r="C23" s="132"/>
      <c r="D23" s="133"/>
      <c r="E23" s="134"/>
    </row>
    <row r="24" ht="19" customHeight="1">
      <c r="A24" t="s" s="156">
        <v>75</v>
      </c>
      <c r="B24" s="134"/>
      <c r="C24" s="132"/>
      <c r="D24" s="133"/>
      <c r="E24" s="134"/>
    </row>
    <row r="25" ht="19" customHeight="1">
      <c r="A25" t="s" s="156">
        <v>75</v>
      </c>
      <c r="B25" s="134"/>
      <c r="C25" s="132"/>
      <c r="D25" s="133"/>
      <c r="E25" s="134"/>
    </row>
    <row r="26" ht="19" customHeight="1">
      <c r="A26" t="s" s="156">
        <v>75</v>
      </c>
      <c r="B26" s="134"/>
      <c r="C26" s="132"/>
      <c r="D26" s="133"/>
      <c r="E26" s="134"/>
    </row>
    <row r="27" ht="19" customHeight="1">
      <c r="A27" t="s" s="156">
        <v>75</v>
      </c>
      <c r="B27" s="134"/>
      <c r="C27" s="132"/>
      <c r="D27" s="133"/>
      <c r="E27" s="134"/>
    </row>
    <row r="28" ht="19" customHeight="1">
      <c r="A28" t="s" s="156">
        <v>75</v>
      </c>
      <c r="B28" s="134"/>
      <c r="C28" s="132"/>
      <c r="D28" s="133"/>
      <c r="E28" s="134"/>
    </row>
    <row r="29" ht="19" customHeight="1">
      <c r="A29" t="s" s="156">
        <v>75</v>
      </c>
      <c r="B29" s="134"/>
      <c r="C29" s="132"/>
      <c r="D29" s="133"/>
      <c r="E29" s="134"/>
    </row>
    <row r="30" ht="19" customHeight="1">
      <c r="A30" t="s" s="156">
        <v>75</v>
      </c>
      <c r="B30" s="134"/>
      <c r="C30" s="132"/>
      <c r="D30" s="133"/>
      <c r="E30" s="134"/>
    </row>
    <row r="31" ht="19" customHeight="1">
      <c r="A31" t="s" s="156">
        <v>75</v>
      </c>
      <c r="B31" s="134"/>
      <c r="C31" s="132"/>
      <c r="D31" s="133"/>
      <c r="E31" s="134"/>
    </row>
    <row r="32" ht="19" customHeight="1">
      <c r="A32" t="s" s="156">
        <v>75</v>
      </c>
      <c r="B32" s="134"/>
      <c r="C32" s="132"/>
      <c r="D32" s="133"/>
      <c r="E32" s="134"/>
    </row>
    <row r="33" ht="19" customHeight="1">
      <c r="A33" t="s" s="156">
        <v>75</v>
      </c>
      <c r="B33" s="134"/>
      <c r="C33" s="132"/>
      <c r="D33" s="133"/>
      <c r="E33" s="134"/>
    </row>
    <row r="34" ht="19" customHeight="1">
      <c r="A34" t="s" s="156">
        <v>75</v>
      </c>
      <c r="B34" s="134"/>
      <c r="C34" s="132"/>
      <c r="D34" s="133"/>
      <c r="E34" s="134"/>
    </row>
    <row r="35" ht="19" customHeight="1">
      <c r="A35" t="s" s="156">
        <v>75</v>
      </c>
      <c r="B35" s="134"/>
      <c r="C35" s="132"/>
      <c r="D35" s="133"/>
      <c r="E35" s="134"/>
    </row>
    <row r="36" ht="19" customHeight="1">
      <c r="A36" t="s" s="156">
        <v>75</v>
      </c>
      <c r="B36" s="134"/>
      <c r="C36" s="132"/>
      <c r="D36" s="133"/>
      <c r="E36" s="134"/>
    </row>
  </sheetData>
  <pageMargins left="0.75" right="0.75" top="1" bottom="1" header="0.5" footer="0.5"/>
  <pageSetup firstPageNumber="1" fitToHeight="1" fitToWidth="1" scale="47" useFirstPageNumber="0" orientation="landscape" pageOrder="downThenOver"/>
  <headerFooter>
    <oddFooter>&amp;C&amp;"Helvetica Neue,Regular"&amp;12&amp;K000000&amp;P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2:G27"/>
  <sheetViews>
    <sheetView workbookViewId="0" showGridLines="0" defaultGridColor="1"/>
  </sheetViews>
  <sheetFormatPr defaultColWidth="10.8333" defaultRowHeight="15" customHeight="1" outlineLevelRow="0" outlineLevelCol="0"/>
  <cols>
    <col min="1" max="1" width="81.1719" style="216" customWidth="1"/>
    <col min="2" max="2" width="11.5469" style="216" customWidth="1"/>
    <col min="3" max="3" width="11.8828" style="216" customWidth="1"/>
    <col min="4" max="4" width="15.7812" style="216" customWidth="1"/>
    <col min="5" max="5" width="11.5469" style="216" customWidth="1"/>
    <col min="6" max="6" width="37.1328" style="216" customWidth="1"/>
    <col min="7" max="7" width="11.5469" style="216" customWidth="1"/>
    <col min="8" max="16384" width="10.8516" style="216" customWidth="1"/>
  </cols>
  <sheetData>
    <row r="1" ht="74" customHeight="1"/>
    <row r="2" ht="23" customHeight="1">
      <c r="A2" t="s" s="113">
        <v>175</v>
      </c>
      <c r="B2" s="179"/>
      <c r="C2" s="179"/>
      <c r="D2" s="179"/>
      <c r="E2" s="179"/>
      <c r="F2" s="179"/>
      <c r="G2" s="179"/>
    </row>
    <row r="3" ht="23" customHeight="1">
      <c r="A3" s="217"/>
      <c r="B3" s="149"/>
      <c r="C3" s="218"/>
      <c r="D3" s="149"/>
      <c r="E3" s="149"/>
      <c r="F3" s="149"/>
      <c r="G3" s="149"/>
    </row>
    <row r="4" ht="50" customHeight="1">
      <c r="A4" t="s" s="182">
        <v>66</v>
      </c>
      <c r="B4" t="s" s="183">
        <v>67</v>
      </c>
      <c r="C4" t="s" s="183">
        <v>68</v>
      </c>
      <c r="D4" t="s" s="183">
        <v>69</v>
      </c>
      <c r="E4" t="s" s="183">
        <v>5</v>
      </c>
      <c r="F4" t="s" s="183">
        <v>70</v>
      </c>
      <c r="G4" t="s" s="183">
        <v>4</v>
      </c>
    </row>
    <row r="5" ht="37.4" customHeight="1">
      <c r="A5" s="219"/>
      <c r="B5" s="150"/>
      <c r="C5" s="220"/>
      <c r="D5" s="150"/>
      <c r="E5" s="150"/>
      <c r="F5" s="150"/>
      <c r="G5" s="150"/>
    </row>
    <row r="6" ht="23" customHeight="1">
      <c r="A6" t="s" s="127">
        <v>176</v>
      </c>
      <c r="B6" s="128"/>
      <c r="C6" s="128"/>
      <c r="D6" s="128"/>
      <c r="E6" s="128"/>
      <c r="F6" s="128"/>
      <c r="G6" s="128"/>
    </row>
    <row r="7" ht="19" customHeight="1">
      <c r="A7" t="s" s="156">
        <v>177</v>
      </c>
      <c r="B7" s="132"/>
      <c r="C7" s="134"/>
      <c r="D7" s="133"/>
      <c r="E7" s="134">
        <f>B7*C7*D7</f>
        <v>0</v>
      </c>
      <c r="F7" s="132"/>
      <c r="G7" s="215">
        <v>861</v>
      </c>
    </row>
    <row r="8" ht="19" customHeight="1">
      <c r="A8" t="s" s="156">
        <v>178</v>
      </c>
      <c r="B8" s="132"/>
      <c r="C8" s="134"/>
      <c r="D8" s="133"/>
      <c r="E8" s="134">
        <f>B8*C8*D8</f>
        <v>0</v>
      </c>
      <c r="F8" s="132"/>
      <c r="G8" s="215">
        <v>861</v>
      </c>
    </row>
    <row r="9" ht="19" customHeight="1">
      <c r="A9" t="s" s="156">
        <v>179</v>
      </c>
      <c r="B9" s="132"/>
      <c r="C9" s="134"/>
      <c r="D9" s="133"/>
      <c r="E9" s="134">
        <f>B9*C9*D9</f>
        <v>0</v>
      </c>
      <c r="F9" s="132"/>
      <c r="G9" s="215">
        <v>861</v>
      </c>
    </row>
    <row r="10" ht="19" customHeight="1">
      <c r="A10" t="s" s="156">
        <v>75</v>
      </c>
      <c r="B10" s="132"/>
      <c r="C10" s="134"/>
      <c r="D10" s="133"/>
      <c r="E10" s="134">
        <f>B10*C10*D10</f>
        <v>0</v>
      </c>
      <c r="F10" s="132"/>
      <c r="G10" s="215">
        <v>861</v>
      </c>
    </row>
    <row r="11" ht="19" customHeight="1">
      <c r="A11" t="s" s="156">
        <v>75</v>
      </c>
      <c r="B11" s="132"/>
      <c r="C11" s="134"/>
      <c r="D11" s="133"/>
      <c r="E11" s="134">
        <f>B11*C11*D11</f>
        <v>0</v>
      </c>
      <c r="F11" s="132"/>
      <c r="G11" s="215">
        <v>861</v>
      </c>
    </row>
    <row r="12" ht="16" customHeight="1">
      <c r="A12" t="s" s="156">
        <v>75</v>
      </c>
      <c r="B12" s="132"/>
      <c r="C12" s="134"/>
      <c r="D12" s="133"/>
      <c r="E12" s="134">
        <f>B12*C12*D12</f>
        <v>0</v>
      </c>
      <c r="F12" s="132"/>
      <c r="G12" s="215">
        <v>861</v>
      </c>
    </row>
    <row r="13" ht="38" customHeight="1">
      <c r="A13" s="153"/>
      <c r="B13" s="123"/>
      <c r="C13" s="125"/>
      <c r="D13" s="124"/>
      <c r="E13" s="125"/>
      <c r="F13" s="123"/>
      <c r="G13" s="123"/>
    </row>
    <row r="14" ht="23" customHeight="1">
      <c r="A14" t="s" s="127">
        <v>180</v>
      </c>
      <c r="B14" s="128"/>
      <c r="C14" s="128"/>
      <c r="D14" s="128"/>
      <c r="E14" s="128"/>
      <c r="F14" s="128"/>
      <c r="G14" s="128"/>
    </row>
    <row r="15" ht="19" customHeight="1">
      <c r="A15" t="s" s="156">
        <v>181</v>
      </c>
      <c r="B15" s="132"/>
      <c r="C15" s="134"/>
      <c r="D15" s="133"/>
      <c r="E15" s="134">
        <f>B15*C15*D15</f>
        <v>0</v>
      </c>
      <c r="F15" s="132"/>
      <c r="G15" s="215">
        <v>862</v>
      </c>
    </row>
    <row r="16" ht="19" customHeight="1">
      <c r="A16" t="s" s="156">
        <v>75</v>
      </c>
      <c r="B16" s="132"/>
      <c r="C16" s="134"/>
      <c r="D16" s="133"/>
      <c r="E16" s="134">
        <f>B16*C16*D16</f>
        <v>0</v>
      </c>
      <c r="F16" s="132"/>
      <c r="G16" s="215">
        <v>862</v>
      </c>
    </row>
    <row r="17" ht="19" customHeight="1">
      <c r="A17" t="s" s="156">
        <v>75</v>
      </c>
      <c r="B17" s="132"/>
      <c r="C17" s="134"/>
      <c r="D17" s="133"/>
      <c r="E17" s="134">
        <f>B17*C17*D17</f>
        <v>0</v>
      </c>
      <c r="F17" s="132"/>
      <c r="G17" s="215">
        <v>862</v>
      </c>
    </row>
    <row r="18" ht="19" customHeight="1">
      <c r="A18" t="s" s="156">
        <v>75</v>
      </c>
      <c r="B18" s="132"/>
      <c r="C18" s="134"/>
      <c r="D18" s="133"/>
      <c r="E18" s="134">
        <f>B18*C18*D18</f>
        <v>0</v>
      </c>
      <c r="F18" s="132"/>
      <c r="G18" s="215">
        <v>862</v>
      </c>
    </row>
    <row r="19" ht="16" customHeight="1">
      <c r="A19" t="s" s="156">
        <v>75</v>
      </c>
      <c r="B19" s="132"/>
      <c r="C19" s="134"/>
      <c r="D19" s="133"/>
      <c r="E19" s="134">
        <f>B19*C19*D19</f>
        <v>0</v>
      </c>
      <c r="F19" s="132"/>
      <c r="G19" s="215">
        <v>862</v>
      </c>
    </row>
    <row r="20" ht="18.5" customHeight="1">
      <c r="A20" s="173"/>
      <c r="B20" s="221"/>
      <c r="C20" s="222"/>
      <c r="D20" s="223"/>
      <c r="E20" s="222"/>
      <c r="F20" s="221"/>
      <c r="G20" s="221"/>
    </row>
    <row r="21" ht="16" customHeight="1">
      <c r="A21" s="150"/>
      <c r="B21" s="224"/>
      <c r="C21" s="225"/>
      <c r="D21" s="226"/>
      <c r="E21" s="225"/>
      <c r="F21" s="224"/>
      <c r="G21" s="224"/>
    </row>
    <row r="22" ht="23" customHeight="1">
      <c r="A22" t="s" s="127">
        <v>182</v>
      </c>
      <c r="B22" s="128"/>
      <c r="C22" s="128"/>
      <c r="D22" s="128"/>
      <c r="E22" s="128"/>
      <c r="F22" s="128"/>
      <c r="G22" s="128"/>
    </row>
    <row r="23" ht="35" customHeight="1">
      <c r="A23" t="s" s="156">
        <v>183</v>
      </c>
      <c r="B23" s="215">
        <v>40</v>
      </c>
      <c r="C23" s="134">
        <v>15</v>
      </c>
      <c r="D23" s="133">
        <v>1</v>
      </c>
      <c r="E23" s="134">
        <f>B23*C23*D23</f>
        <v>600</v>
      </c>
      <c r="F23" t="s" s="167">
        <v>184</v>
      </c>
      <c r="G23" s="215">
        <v>864</v>
      </c>
    </row>
    <row r="24" ht="19" customHeight="1">
      <c r="A24" t="s" s="156">
        <v>185</v>
      </c>
      <c r="B24" s="132"/>
      <c r="C24" s="134"/>
      <c r="D24" s="133"/>
      <c r="E24" s="134"/>
      <c r="F24" s="132"/>
      <c r="G24" s="215">
        <v>864</v>
      </c>
    </row>
    <row r="25" ht="19" customHeight="1">
      <c r="A25" t="s" s="156">
        <v>186</v>
      </c>
      <c r="B25" s="132"/>
      <c r="C25" s="134"/>
      <c r="D25" s="133"/>
      <c r="E25" s="134"/>
      <c r="F25" s="132"/>
      <c r="G25" s="215">
        <v>864</v>
      </c>
    </row>
    <row r="26" ht="19" customHeight="1">
      <c r="A26" t="s" s="156">
        <v>75</v>
      </c>
      <c r="B26" s="132"/>
      <c r="C26" s="134"/>
      <c r="D26" s="133"/>
      <c r="E26" s="134"/>
      <c r="F26" s="132"/>
      <c r="G26" s="215">
        <v>864</v>
      </c>
    </row>
    <row r="27" ht="16" customHeight="1">
      <c r="A27" t="s" s="156">
        <v>75</v>
      </c>
      <c r="B27" s="132"/>
      <c r="C27" s="134"/>
      <c r="D27" s="133"/>
      <c r="E27" s="134">
        <f>B27*C27*D27</f>
        <v>0</v>
      </c>
      <c r="F27" s="132"/>
      <c r="G27" s="215">
        <v>864</v>
      </c>
    </row>
  </sheetData>
  <mergeCells count="4">
    <mergeCell ref="A2:G2"/>
    <mergeCell ref="A6:G6"/>
    <mergeCell ref="A14:G14"/>
    <mergeCell ref="A22:G22"/>
  </mergeCells>
  <pageMargins left="0.75" right="0.75" top="1" bottom="1" header="0.5" footer="0.5"/>
  <pageSetup firstPageNumber="1" fitToHeight="1" fitToWidth="1" scale="47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